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Mim\OneDrive - UNIMAS\PJPA\Curriculum Review and CQI\"/>
    </mc:Choice>
  </mc:AlternateContent>
  <xr:revisionPtr revIDLastSave="0" documentId="13_ncr:1_{5F2C74A5-41E4-40BA-AD07-F7B87160B70F}" xr6:coauthVersionLast="44" xr6:coauthVersionMax="44" xr10:uidLastSave="{00000000-0000-0000-0000-000000000000}"/>
  <workbookProtection workbookAlgorithmName="SHA-512" workbookHashValue="zgaA3WJasZ6btzrPFR0lFbLqVsmwYxem5h0L5lb5OWEvPIaH+iD05aoU1NZyz8/nhnmx/mpDTBLcRwWhVQKavQ==" workbookSaltValue="YyzyE7XENCbr7Tgviu/Ilg==" workbookSpinCount="100000" lockStructure="1"/>
  <bookViews>
    <workbookView xWindow="-120" yWindow="-120" windowWidth="29040" windowHeight="15225" tabRatio="464" firstSheet="1" activeTab="3" xr2:uid="{00000000-000D-0000-FFFF-FFFF00000000}"/>
  </bookViews>
  <sheets>
    <sheet name="UTAMA" sheetId="4" r:id="rId1"/>
    <sheet name="SEMAKAN PEO+PLO" sheetId="3" r:id="rId2"/>
    <sheet name="GUGUR-TAMBAH" sheetId="5" r:id="rId3"/>
    <sheet name="SEMAKAN KURSUS" sheetId="2" r:id="rId4"/>
    <sheet name="RINGKASAN" sheetId="1" r:id="rId5"/>
    <sheet name="INDIKATOR" sheetId="6" r:id="rId6"/>
    <sheet name="INFO" sheetId="7"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6" i="2" l="1"/>
  <c r="R21" i="2"/>
  <c r="R23" i="2"/>
  <c r="E65" i="2"/>
  <c r="R29" i="2"/>
  <c r="R28" i="2"/>
  <c r="R27" i="2"/>
  <c r="R26" i="2"/>
  <c r="R25" i="2"/>
  <c r="R24" i="2"/>
  <c r="R22" i="2"/>
  <c r="R18" i="2"/>
  <c r="R13" i="2"/>
  <c r="D65" i="2"/>
  <c r="R17" i="2"/>
  <c r="E67" i="2"/>
  <c r="R15" i="2"/>
  <c r="D66" i="2"/>
  <c r="R14" i="2"/>
  <c r="D67" i="2"/>
  <c r="H67" i="2"/>
  <c r="E66" i="2"/>
  <c r="P23" i="1"/>
  <c r="F14" i="1"/>
  <c r="G23" i="1"/>
  <c r="F23" i="1"/>
  <c r="G22" i="1"/>
  <c r="F22" i="1"/>
  <c r="G21" i="1"/>
  <c r="F21" i="1"/>
  <c r="G20" i="1"/>
  <c r="F20" i="1"/>
  <c r="G19" i="1"/>
  <c r="F19" i="1"/>
  <c r="G18" i="1"/>
  <c r="F18" i="1"/>
  <c r="G17" i="1"/>
  <c r="F17" i="1"/>
  <c r="G16" i="1"/>
  <c r="F16" i="1"/>
  <c r="G15" i="1"/>
  <c r="F15" i="1"/>
  <c r="G14" i="1"/>
  <c r="N25" i="1"/>
  <c r="AA16" i="3"/>
  <c r="AB16" i="3"/>
  <c r="T15" i="2"/>
  <c r="AA15" i="3"/>
  <c r="AB15" i="3"/>
  <c r="AA17" i="3"/>
  <c r="AB17" i="3"/>
  <c r="AA25" i="3"/>
  <c r="AB25" i="3"/>
  <c r="J14" i="2"/>
  <c r="T12" i="2"/>
  <c r="T13" i="2"/>
  <c r="T14" i="2"/>
  <c r="U14" i="2"/>
  <c r="U12" i="2"/>
  <c r="U13" i="2"/>
  <c r="U15" i="2"/>
  <c r="T16" i="2"/>
  <c r="U16" i="2"/>
  <c r="T17" i="2"/>
  <c r="U17" i="2"/>
  <c r="T18" i="2"/>
  <c r="U18" i="2"/>
  <c r="T19" i="2"/>
  <c r="U19" i="2"/>
  <c r="T20" i="2"/>
  <c r="U20" i="2"/>
  <c r="T21" i="2"/>
  <c r="U21" i="2"/>
  <c r="T22" i="2"/>
  <c r="U22" i="2"/>
  <c r="T23" i="2"/>
  <c r="U23" i="2"/>
  <c r="T24" i="2"/>
  <c r="U24" i="2"/>
  <c r="T25" i="2"/>
  <c r="U25" i="2"/>
  <c r="T26" i="2"/>
  <c r="U26" i="2"/>
  <c r="T27" i="2"/>
  <c r="U27" i="2"/>
  <c r="T28" i="2"/>
  <c r="U28" i="2"/>
  <c r="T29" i="2"/>
  <c r="U29" i="2"/>
  <c r="T30" i="2"/>
  <c r="U30" i="2"/>
  <c r="T31" i="2"/>
  <c r="U31" i="2"/>
  <c r="T32" i="2"/>
  <c r="U32" i="2"/>
  <c r="T33" i="2"/>
  <c r="U33" i="2"/>
  <c r="T34" i="2"/>
  <c r="U34" i="2"/>
  <c r="T35" i="2"/>
  <c r="U35" i="2"/>
  <c r="T36" i="2"/>
  <c r="U36" i="2"/>
  <c r="T37" i="2"/>
  <c r="U37" i="2"/>
  <c r="T38" i="2"/>
  <c r="U38" i="2"/>
  <c r="T39" i="2"/>
  <c r="U39" i="2"/>
  <c r="T40" i="2"/>
  <c r="U40" i="2"/>
  <c r="T41" i="2"/>
  <c r="U41" i="2"/>
  <c r="T42" i="2"/>
  <c r="U42" i="2"/>
  <c r="T43" i="2"/>
  <c r="U43" i="2"/>
  <c r="T44" i="2"/>
  <c r="U44" i="2"/>
  <c r="T45" i="2"/>
  <c r="U45" i="2"/>
  <c r="T46" i="2"/>
  <c r="U46" i="2"/>
  <c r="T47" i="2"/>
  <c r="U47" i="2"/>
  <c r="T48" i="2"/>
  <c r="U48" i="2"/>
  <c r="U62" i="2"/>
  <c r="E71" i="2"/>
  <c r="H71" i="2"/>
  <c r="J15" i="2"/>
  <c r="T61" i="2"/>
  <c r="T60" i="2"/>
  <c r="T59" i="2"/>
  <c r="T58" i="2"/>
  <c r="T57" i="2"/>
  <c r="T56" i="2"/>
  <c r="T55" i="2"/>
  <c r="T54" i="2"/>
  <c r="T53" i="2"/>
  <c r="T52" i="2"/>
  <c r="T51" i="2"/>
  <c r="T50" i="2"/>
  <c r="T49" i="2"/>
  <c r="U61" i="2"/>
  <c r="U60" i="2"/>
  <c r="U59" i="2"/>
  <c r="U58" i="2"/>
  <c r="U57" i="2"/>
  <c r="U56" i="2"/>
  <c r="U55" i="2"/>
  <c r="U54" i="2"/>
  <c r="U53" i="2"/>
  <c r="U52" i="2"/>
  <c r="U51" i="2"/>
  <c r="U50" i="2"/>
  <c r="U49" i="2"/>
  <c r="J55" i="2"/>
  <c r="J54" i="2"/>
  <c r="J40" i="2"/>
  <c r="J39" i="2"/>
  <c r="J38" i="2"/>
  <c r="J37" i="2"/>
  <c r="J36" i="2"/>
  <c r="J35" i="2"/>
  <c r="J34" i="2"/>
  <c r="J33" i="2"/>
  <c r="J32" i="2"/>
  <c r="J31" i="2"/>
  <c r="J30" i="2"/>
  <c r="J29" i="2"/>
  <c r="J28" i="2"/>
  <c r="J27" i="2"/>
  <c r="J26" i="2"/>
  <c r="J25" i="2"/>
  <c r="J24" i="2"/>
  <c r="J23" i="2"/>
  <c r="J22" i="2"/>
  <c r="J21" i="2"/>
  <c r="J20" i="2"/>
  <c r="J19" i="2"/>
  <c r="J18" i="2"/>
  <c r="J17" i="2"/>
  <c r="J16" i="2"/>
  <c r="J13" i="2"/>
  <c r="J12" i="2"/>
  <c r="I45" i="5"/>
  <c r="E70" i="2"/>
  <c r="H70" i="2"/>
  <c r="I31" i="5"/>
  <c r="E69" i="2"/>
  <c r="H69" i="2"/>
  <c r="I44" i="5"/>
  <c r="I43" i="5"/>
  <c r="E17" i="1"/>
  <c r="N22" i="1"/>
  <c r="E16" i="1"/>
  <c r="N21" i="1"/>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1" i="3"/>
  <c r="AB21" i="3"/>
  <c r="AA20" i="3"/>
  <c r="AB20" i="3"/>
  <c r="AA19" i="3"/>
  <c r="AB19" i="3"/>
  <c r="AA18" i="3"/>
  <c r="AB18" i="3"/>
  <c r="I17" i="5"/>
  <c r="E68" i="2"/>
  <c r="I30" i="5"/>
  <c r="I29" i="5"/>
  <c r="I16" i="5"/>
  <c r="I15" i="5"/>
  <c r="T73" i="2"/>
  <c r="T72" i="2"/>
  <c r="T71" i="2"/>
  <c r="T70" i="2"/>
  <c r="T69" i="2"/>
  <c r="T68" i="2"/>
  <c r="T67" i="2"/>
  <c r="T66" i="2"/>
  <c r="T65" i="2"/>
  <c r="T64" i="2"/>
  <c r="T63" i="2"/>
  <c r="T62" i="2"/>
  <c r="AB40" i="3"/>
  <c r="C10" i="1"/>
  <c r="AA40" i="3"/>
  <c r="E10" i="3"/>
  <c r="E8" i="3"/>
  <c r="AC98" i="2"/>
  <c r="AD98" i="2"/>
  <c r="AE98" i="2"/>
  <c r="T98" i="2"/>
  <c r="AC40" i="3"/>
  <c r="E72" i="2"/>
  <c r="H72" i="2"/>
  <c r="AB22" i="3"/>
  <c r="H65" i="2"/>
  <c r="E18" i="1"/>
  <c r="AA22" i="3"/>
  <c r="AC22" i="3"/>
  <c r="AC43" i="3"/>
  <c r="M28" i="1"/>
  <c r="E14" i="1"/>
  <c r="E19" i="1"/>
  <c r="N24" i="1"/>
  <c r="H66" i="2"/>
  <c r="N23" i="1"/>
  <c r="K16" i="1"/>
  <c r="L16" i="1"/>
  <c r="N20" i="1"/>
  <c r="U11" i="1"/>
  <c r="N26" i="1"/>
  <c r="Q24" i="1"/>
</calcChain>
</file>

<file path=xl/sharedStrings.xml><?xml version="1.0" encoding="utf-8"?>
<sst xmlns="http://schemas.openxmlformats.org/spreadsheetml/2006/main" count="418" uniqueCount="293">
  <si>
    <t>NAMA PROGRAM</t>
  </si>
  <si>
    <t>FAKULTI</t>
  </si>
  <si>
    <t>Unsur Utama Semakan</t>
  </si>
  <si>
    <t>Komponen Semakan</t>
  </si>
  <si>
    <t>Peratus Perubahan</t>
  </si>
  <si>
    <t>Maklumat Kursus</t>
  </si>
  <si>
    <t>2. Kandungan Kursus</t>
  </si>
  <si>
    <t>PEO dikekalkan</t>
  </si>
  <si>
    <t>PLO dikekalkan</t>
  </si>
  <si>
    <t>PEO1</t>
  </si>
  <si>
    <t>PEO2</t>
  </si>
  <si>
    <t>PEO3</t>
  </si>
  <si>
    <t>PEO4</t>
  </si>
  <si>
    <t>PEO5</t>
  </si>
  <si>
    <t>PEO6</t>
  </si>
  <si>
    <t>PEO7</t>
  </si>
  <si>
    <t>PLO1</t>
  </si>
  <si>
    <t>PLO2</t>
  </si>
  <si>
    <t>PLO3</t>
  </si>
  <si>
    <t>PLO4</t>
  </si>
  <si>
    <t>PLO5</t>
  </si>
  <si>
    <t>PLO6</t>
  </si>
  <si>
    <t>PLO7</t>
  </si>
  <si>
    <t>PLO8</t>
  </si>
  <si>
    <t>PLO9</t>
  </si>
  <si>
    <t>PLO10</t>
  </si>
  <si>
    <t>PLO11</t>
  </si>
  <si>
    <t>PLO12</t>
  </si>
  <si>
    <t>PLO13</t>
  </si>
  <si>
    <t>PLO14</t>
  </si>
  <si>
    <t>PLO15</t>
  </si>
  <si>
    <t>Kod Kursus</t>
  </si>
  <si>
    <t>Sebelum Semakan</t>
  </si>
  <si>
    <t>Selepas Semakan</t>
  </si>
  <si>
    <t>Jumlah Kredit</t>
  </si>
  <si>
    <t>Jumlah SLT</t>
  </si>
  <si>
    <t>Jumlah Kursus</t>
  </si>
  <si>
    <t>Bilangan Kursus digugurkan</t>
  </si>
  <si>
    <t xml:space="preserve">Bilangan kursus yang ada perubahan &gt;30% </t>
  </si>
  <si>
    <t>FAKULTI/PUSAT</t>
  </si>
  <si>
    <t xml:space="preserve">PROGRAM YANG DISEMAK </t>
  </si>
  <si>
    <t>Sila masukkan maklumat berikut.</t>
  </si>
  <si>
    <t>Kandungan Kursus             (Course Content)</t>
  </si>
  <si>
    <t xml:space="preserve">KOMPONEN </t>
  </si>
  <si>
    <t>Nama Kursus</t>
  </si>
  <si>
    <t>Course Learning Outcome (CLO)</t>
  </si>
  <si>
    <t>Aktiviti P&amp;P   (T&amp;L Activities)</t>
  </si>
  <si>
    <t xml:space="preserve"> Stategi Pentaksiran (Assessment Stragies)</t>
  </si>
  <si>
    <t>1. Hasil Pembelajaran Kursus/CLO</t>
  </si>
  <si>
    <t>Jam Pembelajaran
Pelajar (SLT)</t>
  </si>
  <si>
    <t>PROGRAM YANG DISEMAK</t>
  </si>
  <si>
    <t>4. Aktiviti Pengajaran &amp; Pembelajaran</t>
  </si>
  <si>
    <t>5. Strategi Pentaksiran</t>
  </si>
  <si>
    <t xml:space="preserve">3. Jam Pembelajaran Pelajar (SLT) </t>
  </si>
  <si>
    <t xml:space="preserve">Pengurangan atau Pertambahan
Unit Pembelajaran (LU) </t>
  </si>
  <si>
    <t>Pertambahan atau Penjumudan
Aktiviti P&amp;P</t>
  </si>
  <si>
    <t>Pertambahan atau  Penjumudan
Strategi Pentaksiran</t>
  </si>
  <si>
    <t>Ya</t>
  </si>
  <si>
    <t>Tidak</t>
  </si>
  <si>
    <t>Pilih YA jika ada perubahan atau TIDAK jika dikekalkan</t>
  </si>
  <si>
    <t>PEO ditambah</t>
  </si>
  <si>
    <t>PLO ditambah</t>
  </si>
  <si>
    <t>Bilangan Kursus Baru</t>
  </si>
  <si>
    <t>Fakulti Sains Komputer dan Teknologi Komputer</t>
  </si>
  <si>
    <t>TEMPOH PENGAJIAN (ASAL)</t>
  </si>
  <si>
    <t>TAHUN</t>
  </si>
  <si>
    <t>NAMA PROGRAM (BARU)</t>
  </si>
  <si>
    <t>(sila biar kosong jika tiada perubahan)</t>
  </si>
  <si>
    <t>TEMPOH PENGAJIAN (BARU)</t>
  </si>
  <si>
    <t>Pemurniaan tatabahasa</t>
  </si>
  <si>
    <t>PEO ini digugurkan</t>
  </si>
  <si>
    <t>PEO ini ditambah</t>
  </si>
  <si>
    <t>Pindaan mengubah hala tuju program</t>
  </si>
  <si>
    <t>Pindaan mengubah maksud program</t>
  </si>
  <si>
    <t>PLO ini digugurkan</t>
  </si>
  <si>
    <t>PLO ini ditambah</t>
  </si>
  <si>
    <t>SENARAI KURSUS YANG DIGUGURKAN</t>
  </si>
  <si>
    <t>NAMA KURSUS</t>
  </si>
  <si>
    <t>KOD KURSUS</t>
  </si>
  <si>
    <t>SLT</t>
  </si>
  <si>
    <t>KREDIT</t>
  </si>
  <si>
    <t>Ada perubahan pemetaan PLO</t>
  </si>
  <si>
    <t>CLO ini digugurkan</t>
  </si>
  <si>
    <t>CLO ini dikekalkan</t>
  </si>
  <si>
    <t>CLO ini ditambah</t>
  </si>
  <si>
    <t>Perubahan kurang dari 50%</t>
  </si>
  <si>
    <t>Perubahan melebihi 50%</t>
  </si>
  <si>
    <t>Tiada perubahan</t>
  </si>
  <si>
    <t>ADA PERUBAHAN NAMA PROGRAM?</t>
  </si>
  <si>
    <t>ADA PERUBAHAN TEMPOH PENGAJIAN?</t>
  </si>
  <si>
    <t>SENARAI KURSUS YANG DITAMBAH</t>
  </si>
  <si>
    <t>Maklumat Program</t>
  </si>
  <si>
    <t>Semakan Perubahan Di Peringkat Kursus Teras dan Elektif</t>
  </si>
  <si>
    <t>PROGRAMME EDUCATIONAL OBJECTIVES (PEO)</t>
  </si>
  <si>
    <t>PROGRAMME LEARNING OUTCOMES (PLO)</t>
  </si>
  <si>
    <t>TMF1014</t>
  </si>
  <si>
    <t>System Analysis and Design</t>
  </si>
  <si>
    <t>TMF1414</t>
  </si>
  <si>
    <t>Introduction to Programming</t>
  </si>
  <si>
    <t>TMF1814</t>
  </si>
  <si>
    <t>Discrete Mathematics</t>
  </si>
  <si>
    <t>TMF1214</t>
  </si>
  <si>
    <t>Computer Architecture</t>
  </si>
  <si>
    <t>TMF1254</t>
  </si>
  <si>
    <t>Communication and Computer Network</t>
  </si>
  <si>
    <t>TMF1434</t>
  </si>
  <si>
    <t>Data Structure and Algorithms</t>
  </si>
  <si>
    <t>TMF1874</t>
  </si>
  <si>
    <t>Mathematics for Computing</t>
  </si>
  <si>
    <t>TMF2034</t>
  </si>
  <si>
    <t>Database Concept and Design</t>
  </si>
  <si>
    <t>TMF2234</t>
  </si>
  <si>
    <t>Operating System</t>
  </si>
  <si>
    <t>TMF2634</t>
  </si>
  <si>
    <t>Java for Multimedia Programming</t>
  </si>
  <si>
    <t>TMQ2013</t>
  </si>
  <si>
    <t>Intelligent Systems</t>
  </si>
  <si>
    <t>TMT2033</t>
  </si>
  <si>
    <t>Computer Graphics</t>
  </si>
  <si>
    <t>TMT2654</t>
  </si>
  <si>
    <t>Web Based System Development</t>
  </si>
  <si>
    <t>TMT2673</t>
  </si>
  <si>
    <t>Object Oriented Software Development </t>
  </si>
  <si>
    <t>TMF3012</t>
  </si>
  <si>
    <t>Ethics and Professionalism</t>
  </si>
  <si>
    <t>TMF3113</t>
  </si>
  <si>
    <t>Project Management</t>
  </si>
  <si>
    <t>TMQ3053</t>
  </si>
  <si>
    <t>Computer System Administration and Management</t>
  </si>
  <si>
    <t>TMQ3063</t>
  </si>
  <si>
    <t>Human Computer Interaction</t>
  </si>
  <si>
    <t>TMT3083</t>
  </si>
  <si>
    <t>Digital Image Processing</t>
  </si>
  <si>
    <t>TMT3613</t>
  </si>
  <si>
    <t>Interactive Multimedia Laboratory</t>
  </si>
  <si>
    <t>TMF3912</t>
  </si>
  <si>
    <t>Industrial Training</t>
  </si>
  <si>
    <t>TMF4034</t>
  </si>
  <si>
    <t>Technopreneurship and Product Development</t>
  </si>
  <si>
    <t>TMF4913</t>
  </si>
  <si>
    <t>Final Year Project I</t>
  </si>
  <si>
    <t>TMT4053</t>
  </si>
  <si>
    <t>Multimodal Interaction Technology</t>
  </si>
  <si>
    <t>TMT4113</t>
  </si>
  <si>
    <t>Data Visualization</t>
  </si>
  <si>
    <t>TMT4663</t>
  </si>
  <si>
    <t>Data Mining</t>
  </si>
  <si>
    <t>TMF4935</t>
  </si>
  <si>
    <t>Final Year Project II</t>
  </si>
  <si>
    <t>TMT4013</t>
  </si>
  <si>
    <t>Computer Game Design and Development</t>
  </si>
  <si>
    <t>TMT4093</t>
  </si>
  <si>
    <t>Advanced Topics in Multimedia Computing</t>
  </si>
  <si>
    <t>Jumlah Kursus Gugur</t>
  </si>
  <si>
    <t xml:space="preserve">Jumlah perubahan &gt;30% </t>
  </si>
  <si>
    <t xml:space="preserve">Perubahan yang memerlukan pindaan maklumat pada MQR </t>
  </si>
  <si>
    <t>a) Pindaan editorial pada penamaan program (Contoh: Sarjana Sains Kimia kepada Sarjana Sains (Kimia))</t>
  </si>
  <si>
    <t>b) Pindaan editorial pada National Education Code (NEC)  (Contoh: NEC 340 kepada NEC 342)</t>
  </si>
  <si>
    <t>c) Perubahan kredit bergraduat (Contoh: Program Sarjana Muda 126 kredit kepada 120 kredit).</t>
  </si>
  <si>
    <t xml:space="preserve">d) Perubahan tempoh penggajian (Contoh: Tempoh pengajian dari 2 setengah tahun kepada 2 tahun atau bilangan minggu pembelajaran dalam satu semester daripada 14 minggu kepada 17 minggu) </t>
  </si>
  <si>
    <t>e) Perubahan/ penambahan kaedah pengajian (Contoh: separuh masa atau sepenuh masa)</t>
  </si>
  <si>
    <t xml:space="preserve">Tindakan UNIMAS: </t>
  </si>
  <si>
    <r>
      <t xml:space="preserve">Perubahan bersifat </t>
    </r>
    <r>
      <rPr>
        <b/>
        <sz val="11"/>
        <color theme="1"/>
        <rFont val="Calibri"/>
        <family val="2"/>
        <scheme val="minor"/>
      </rPr>
      <t xml:space="preserve">struktural </t>
    </r>
    <r>
      <rPr>
        <sz val="11"/>
        <color theme="1"/>
        <rFont val="Calibri"/>
        <family val="2"/>
        <scheme val="minor"/>
      </rPr>
      <t xml:space="preserve">pada reka bentuk program (kurikulum) yang tidak membawa kepada pertukaran bidang pengajian lain (tidak membawk kepada pertukaran NEC). Peratusan perubahan kurikulum yang diambil kira adalah secara </t>
    </r>
    <r>
      <rPr>
        <b/>
        <sz val="11"/>
        <color theme="1"/>
        <rFont val="Calibri"/>
        <family val="2"/>
        <scheme val="minor"/>
      </rPr>
      <t>kumulatif</t>
    </r>
    <r>
      <rPr>
        <sz val="11"/>
        <color theme="1"/>
        <rFont val="Calibri"/>
        <family val="2"/>
        <scheme val="minor"/>
      </rPr>
      <t xml:space="preserve"> berdasarkan kurikulum asal seperti yang diluluskan.</t>
    </r>
  </si>
  <si>
    <t>a) Penamaan program disebabkan pindaan pada Body of Knowledge atau mengikut trend penamaan semasa.</t>
  </si>
  <si>
    <t>c) Stuktur program (Contoh: Major, Minor dan Pengkhususan)</t>
  </si>
  <si>
    <r>
      <t xml:space="preserve">b) Perubahan /Penambahan kepada kaedah </t>
    </r>
    <r>
      <rPr>
        <i/>
        <sz val="11"/>
        <color theme="1"/>
        <rFont val="Calibri"/>
        <family val="2"/>
        <scheme val="minor"/>
      </rPr>
      <t>Work Based Learning (</t>
    </r>
    <r>
      <rPr>
        <sz val="11"/>
        <color theme="1"/>
        <rFont val="Calibri"/>
        <family val="2"/>
        <scheme val="minor"/>
      </rPr>
      <t>WBL). (Contoh: Kaedah WBL yang dibangunkan berdasarkan Garis Panduan WBL atau 2u2i)</t>
    </r>
  </si>
  <si>
    <t>d) Perubahan pada objektif pendidikan program (Programme Educational Objectives, PEO) atau hasil pembelajaran program (Programme Learning Outcomes, PLO)</t>
  </si>
  <si>
    <t xml:space="preserve">e) Perubahan kandungan kurikulum bersifat struktural melebihi 30% daripada kurikulum asal komponen teras, major, minor atau pengkhususan yang melibatkan pengguguran, penambahan atau penggantian kursus atau perubahan majir Course Learning Outcomes (CLO) yang bukan editorial atau gabungan kedua-duanya. (Contoh: Perubahan kurikulum program Diploma 90 kredit melibatkan 5 kursus sebanyak 15 kredit. Dalam pada itu, perubahan major CLO dibuat ke atas 5 kursus lain sebanyak 15 kredit. Secara keseluruhan, perubahan struktural melibatkan 30 kredit iaitu 33.3% daripada komponen kurikulum) </t>
  </si>
  <si>
    <t>Memaklumkan kepada MQA secara bertulis dengan disertakan Surat Kelulusan perubahan/pindaan maklumat daripada pihak berkuasa bersama maklumat perubahan.</t>
  </si>
  <si>
    <t>Memaklumkan kepada MQA secara bertulis dengan disertakan bersama maklumat perubahan untuk proses penilaian semula. Caj penilaian akan dikenakan berdasarkan keperluan. Sekiranya perubahan memerlukan pindaan pada MQR, PPT perlu memaklumkan kepada MQA secara bertulis dengan dengan disertakan Surat Kelulusan perubahan/pindaan maklumat daripada pihak berkuasa bersama maklumat perubahan.</t>
  </si>
  <si>
    <t>PEO dan PLO</t>
  </si>
  <si>
    <t xml:space="preserve">Ya </t>
  </si>
  <si>
    <t>Tambah Blended Learning Sahaja</t>
  </si>
  <si>
    <t>Perubahan kandungan dan bilangan pernyataan</t>
  </si>
  <si>
    <t>Perubahan penamaan program (secara editorial sahaja)</t>
  </si>
  <si>
    <t>Perubahan tempoh pengajian</t>
  </si>
  <si>
    <t>Perubahan jumlah kredit</t>
  </si>
  <si>
    <t>Kredit digugurkan</t>
  </si>
  <si>
    <t>Kredit ditambah</t>
  </si>
  <si>
    <t>Tiada tindakan diperlukan</t>
  </si>
  <si>
    <t>Ringkasan</t>
  </si>
  <si>
    <t>Memaklumkan kepada MQA secara bertulis dengan disertakan bersama maklumat perubahan untuk proses PENILAIAN SEMULA sebelum dokumen semakan kurikulum perlu dibentangkan di JKPT</t>
  </si>
  <si>
    <t xml:space="preserve">Nota penting: Semua dokumen semakan perlu dibentang dan diperakui di JPPA/JKPS/JPPU dan diluluskan oleh Senat dan LPU UNIMAS. </t>
  </si>
  <si>
    <t>Adakah perubahan ini dibuat untuk memenuhi keperluan standard program:</t>
  </si>
  <si>
    <t>Nyatakan standard program yang digunakan :</t>
  </si>
  <si>
    <t>Elemen Semakan Kurikulum</t>
  </si>
  <si>
    <t>Komponen Elemen Semakan</t>
  </si>
  <si>
    <t>Pernyataan PEO</t>
  </si>
  <si>
    <t>Pernyataan PLO</t>
  </si>
  <si>
    <t>Perubahan yang dibuat</t>
  </si>
  <si>
    <t>Dikekalkan</t>
  </si>
  <si>
    <t>Permurniaan tatabahasa</t>
  </si>
  <si>
    <t>PEO digugurkan</t>
  </si>
  <si>
    <t>PLO digugurkan</t>
  </si>
  <si>
    <t>Perlu memaklumkan kepada MQA secara bertulis dengan disertakan bersama maklumat perubahan untuk proses penilaian semula.</t>
  </si>
  <si>
    <t>Tindakan</t>
  </si>
  <si>
    <t>Nama Program</t>
  </si>
  <si>
    <t xml:space="preserve">Perubahan nama secara editorial </t>
  </si>
  <si>
    <t>Nama dikekalkan</t>
  </si>
  <si>
    <t>Perubahan nama yang membawa kepada pertukaran bidang pengajian</t>
  </si>
  <si>
    <t xml:space="preserve">Tempoh pengajian </t>
  </si>
  <si>
    <t>Tempoh dikurangkan</t>
  </si>
  <si>
    <t>Tempoh ditambah</t>
  </si>
  <si>
    <t>Tempoh dikekalkan</t>
  </si>
  <si>
    <t>Hasil Pembelajaran Program (tiada pemberat)</t>
  </si>
  <si>
    <t>Jumlah kredit bergraduat</t>
  </si>
  <si>
    <t>Jumlah kredit dikekalkan</t>
  </si>
  <si>
    <t>Jumlah kredit ditambah</t>
  </si>
  <si>
    <t>Jumlah kredit dikurangkan</t>
  </si>
  <si>
    <t>Maklumat Program (Tiada Pemberat)</t>
  </si>
  <si>
    <t>Maklumat Kursus (Pemberat 100%)</t>
  </si>
  <si>
    <t>Ada</t>
  </si>
  <si>
    <t>Tiada</t>
  </si>
  <si>
    <t>Kursus ditambah</t>
  </si>
  <si>
    <t>Kursus digugur</t>
  </si>
  <si>
    <t>Ada perubahan tahap Bloom's</t>
  </si>
  <si>
    <t>Perubahan lebih dari 50%</t>
  </si>
  <si>
    <t>Tambah Blended Learning sahaja</t>
  </si>
  <si>
    <t>Bilangan  komponan : 5</t>
  </si>
  <si>
    <t>1. CLO</t>
  </si>
  <si>
    <t>3.Jam Pembelajaran Pelajar (SLT)</t>
  </si>
  <si>
    <t>4. Aktiviti P&amp;P</t>
  </si>
  <si>
    <t>5. Strategi Penaksiran</t>
  </si>
  <si>
    <t>Contoh:</t>
  </si>
  <si>
    <t>Bilangan kursus dalam program asal =10</t>
  </si>
  <si>
    <t>Bilangan kursus dalam struktur asal =10</t>
  </si>
  <si>
    <t>Bilangan kursus yang digugurkan = 1</t>
  </si>
  <si>
    <t>Bilangan kursus yang ditambah = 1</t>
  </si>
  <si>
    <t>Nota:</t>
  </si>
  <si>
    <t>Kursus yang digugurkan dan kursus yang ditambah, dikira sebagai kursus yang ada perubahan</t>
  </si>
  <si>
    <t xml:space="preserve"> </t>
  </si>
  <si>
    <t>Bilangan kursus yang ditukar ganti (1 kursus digugurkan dan diganti dengan 1 kursus baharu)= 1</t>
  </si>
  <si>
    <t>Peratus perubahan kursus = 2/10= 20%</t>
  </si>
  <si>
    <r>
      <t xml:space="preserve">Peratus perubahan kursus = </t>
    </r>
    <r>
      <rPr>
        <u/>
        <sz val="11"/>
        <color rgb="FFFF0000"/>
        <rFont val="Calibri"/>
        <family val="2"/>
        <scheme val="minor"/>
      </rPr>
      <t>Bilangan kursus yang ada perubahan &gt;30%</t>
    </r>
    <r>
      <rPr>
        <sz val="11"/>
        <color rgb="FFFF0000"/>
        <rFont val="Calibri"/>
        <family val="2"/>
        <scheme val="minor"/>
      </rPr>
      <t xml:space="preserve"> tambah </t>
    </r>
    <r>
      <rPr>
        <u/>
        <sz val="11"/>
        <color rgb="FFFF0000"/>
        <rFont val="Calibri"/>
        <family val="2"/>
        <scheme val="minor"/>
      </rPr>
      <t xml:space="preserve">Bilangan kursus yang digugurkan/ditambah/ditukar ganti </t>
    </r>
    <r>
      <rPr>
        <sz val="11"/>
        <color rgb="FFFF0000"/>
        <rFont val="Calibri"/>
        <family val="2"/>
        <scheme val="minor"/>
      </rPr>
      <t>= 5/10= 50%</t>
    </r>
  </si>
  <si>
    <t>Bilangan kursus yang ditukar ganti</t>
  </si>
  <si>
    <t>Kredit ditukarganti</t>
  </si>
  <si>
    <t>Maklumat didalam Sheet ini</t>
  </si>
  <si>
    <t>SLT ditukarganti</t>
  </si>
  <si>
    <t>SLT digugurkan</t>
  </si>
  <si>
    <t>SLT ditambah</t>
  </si>
  <si>
    <t>Jumlah kursus ditambah</t>
  </si>
  <si>
    <t>Jumlah kursus ditukar</t>
  </si>
  <si>
    <t>Jumlah kursus digugur</t>
  </si>
  <si>
    <t>Elektif</t>
  </si>
  <si>
    <t>Maklumat dlm Sheet Gugur+</t>
  </si>
  <si>
    <t>Jumlah CLO</t>
  </si>
  <si>
    <t>Ada CLO yang digugur dan ditambah</t>
  </si>
  <si>
    <t>Ada CLO yang berubah tahap Bloom’s</t>
  </si>
  <si>
    <t>Semua CLO dikekalkan</t>
  </si>
  <si>
    <t>CLO dimurnikan tatabahasa</t>
  </si>
  <si>
    <t>% Perubahan</t>
  </si>
  <si>
    <t>PEO dimurnikan tatabahasa</t>
  </si>
  <si>
    <r>
      <t xml:space="preserve">Perubahan Pecahan Komponen 
Jam Pembelajaran Pelajar
</t>
    </r>
    <r>
      <rPr>
        <i/>
        <sz val="8"/>
        <color theme="1"/>
        <rFont val="Arial"/>
        <family val="2"/>
      </rPr>
      <t>Student Learning Time (SLT)</t>
    </r>
    <r>
      <rPr>
        <sz val="8"/>
        <color theme="1"/>
        <rFont val="Arial"/>
        <family val="2"/>
      </rPr>
      <t xml:space="preserve"> </t>
    </r>
  </si>
  <si>
    <t>TMQ3113</t>
  </si>
  <si>
    <t>Pilih 2 daripada 3</t>
  </si>
  <si>
    <t>Dokumen semakan kurikulum perlu dimaklumkan ke JKPT.</t>
  </si>
  <si>
    <t>Memaklumkan kepada MQA secara bertulis dengan disertakan surat kelulusan perubahan/pindaan maklumat daripada pihak berkuasa bersama maklumat perubahan dan dokumen semakan kurikulum perlu dibentangkan di JKPT</t>
  </si>
  <si>
    <t>Tidak termasuk dalam kiraan peratusan perubahan</t>
  </si>
  <si>
    <t>FAKULTI KEJURUTERAAN</t>
  </si>
  <si>
    <t>.</t>
  </si>
  <si>
    <t>Tidak perlu memaklumkan kepada MQA. PPT perlu menyimpan rekod dan bukti pengesahan untuk semakan semasa penilaian audit pematuhan</t>
  </si>
  <si>
    <t>Tidak perlu memaklumkan kepada MQA.  PPT perlu menyimpan rekod dan bukti-bukti  pengesahan untuk semakan semasa penilaian audit pematuhan.</t>
  </si>
  <si>
    <t>b) Penyelarasan kandungan kursus dengan penggantian topik selaras dengan perkembangan ilmu semasa</t>
  </si>
  <si>
    <t>c) Penambahan kepada komponen pembelajaran teradun dalam penggendalian program.</t>
  </si>
  <si>
    <t>d) Perubahan kaedah atau komposisi penilaian formatif dan sumatif.</t>
  </si>
  <si>
    <t>e) Perubahan sinopsis kursus</t>
  </si>
  <si>
    <t>f) Pengemaskinian bahan rujukan.</t>
  </si>
  <si>
    <t>a) Perubahan memenuhi standard program (termasuk MQF2.0)</t>
  </si>
  <si>
    <t>SENARAI KURSUS YANG DITUKAR-GANTI**</t>
  </si>
  <si>
    <t>TMF1234/TMF1324</t>
  </si>
  <si>
    <t>Cooking/Baking</t>
  </si>
  <si>
    <t>Nota: Rujuk info ini untuk kursus elektif</t>
  </si>
  <si>
    <t>Pilih Ya untuk memenuhi MQF2.0/standard program atau kedua-duanya.</t>
  </si>
  <si>
    <t>SARJANA MUDA SAINS KOMPUTER (SAINS DATA)</t>
  </si>
  <si>
    <t>Bilangan kursus yang digugurkan+ditambah+ditukar ganti = 3</t>
  </si>
  <si>
    <t>Peratus perubahan maklumat kursus = bilangan CLO yg berubah /bilangan CLO asal * 100</t>
  </si>
  <si>
    <t>Bilangan kursus yang ada perubahan CLO&gt;30% = 2</t>
  </si>
  <si>
    <t>Kredit (Sebelum)</t>
  </si>
  <si>
    <t>SLT (Selepas)</t>
  </si>
  <si>
    <t>Jumlah Kursus (Sebelum)</t>
  </si>
  <si>
    <t>Jumlah SLT (Sebelum)</t>
  </si>
  <si>
    <t>Kredit (Selepas)</t>
  </si>
  <si>
    <t>Jumlah Kursus (Selepas)</t>
  </si>
  <si>
    <t>Jumlah SLT (Selepas)</t>
  </si>
  <si>
    <t>SLT (Sebelum)</t>
  </si>
  <si>
    <t xml:space="preserve">Jumlah CLO yang digugur ATAU ditambah </t>
  </si>
  <si>
    <t>Jumlah CLO yang berubah tahap Bloom's ATAU dikekalkan ATAU dimurnikan tatabahasa ATAU berubah pemetaan PLO</t>
  </si>
  <si>
    <t>Kursus yang ditukarganti perlu mempunyai kredit kursus yang sama dan dalam kategori (core/elektif) yg berlainan. Sekiranya kursus yg ditukarganti adalah dlm kategori yg sama, masukkan ke dalam sheet semakan kursus.</t>
  </si>
  <si>
    <t xml:space="preserve">Tiada perubahan ke atas peratusan perubahan kurikulum </t>
  </si>
  <si>
    <t>Ada perubahan ke atas peratusan perubahan kurikulum</t>
  </si>
  <si>
    <t>Pengiraan Peratus Perubahan Semakan Kurikulum/CQI</t>
  </si>
  <si>
    <t>KOD NEC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</si>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</sst>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b/>
      <sz val="11"/>
      <color theme="1"/>
      <name val="Arial"/>
      <family val="2"/>
    </font>
    <font>
      <sz val="11"/>
      <color theme="1"/>
      <name val="Arial"/>
      <family val="2"/>
    </font>
    <font>
      <b/>
      <sz val="14"/>
      <color theme="1"/>
      <name val="Arial"/>
      <family val="2"/>
    </font>
    <font>
      <sz val="14"/>
      <color theme="1"/>
      <name val="Arial"/>
      <family val="2"/>
    </font>
    <font>
      <b/>
      <sz val="10"/>
      <color theme="1"/>
      <name val="Arial"/>
      <family val="2"/>
    </font>
    <font>
      <sz val="10"/>
      <color theme="1"/>
      <name val="Arial"/>
      <family val="2"/>
    </font>
    <font>
      <b/>
      <i/>
      <sz val="10"/>
      <color theme="1"/>
      <name val="Arial"/>
      <family val="2"/>
    </font>
    <font>
      <sz val="8"/>
      <color theme="1"/>
      <name val="Arial"/>
      <family val="2"/>
    </font>
    <font>
      <b/>
      <sz val="16"/>
      <color theme="1"/>
      <name val="Calibri"/>
      <family val="2"/>
      <scheme val="minor"/>
    </font>
    <font>
      <b/>
      <sz val="18"/>
      <color theme="1"/>
      <name val="Calibri"/>
      <family val="2"/>
      <scheme val="minor"/>
    </font>
    <font>
      <b/>
      <sz val="11"/>
      <color theme="1"/>
      <name val="Calibri"/>
      <family val="2"/>
      <scheme val="minor"/>
    </font>
    <font>
      <b/>
      <sz val="8"/>
      <color theme="1"/>
      <name val="Calibri"/>
      <family val="2"/>
      <scheme val="minor"/>
    </font>
    <font>
      <b/>
      <sz val="16"/>
      <color theme="1"/>
      <name val="Arial"/>
      <family val="2"/>
    </font>
    <font>
      <i/>
      <sz val="8"/>
      <color theme="1"/>
      <name val="Arial"/>
      <family val="2"/>
    </font>
    <font>
      <b/>
      <sz val="8"/>
      <color theme="1"/>
      <name val="Arial"/>
      <family val="2"/>
    </font>
    <font>
      <sz val="11"/>
      <color rgb="FFFF0000"/>
      <name val="Calibri"/>
      <family val="2"/>
      <scheme val="minor"/>
    </font>
    <font>
      <sz val="11"/>
      <color theme="1"/>
      <name val="Arial Narrow"/>
      <family val="2"/>
    </font>
    <font>
      <i/>
      <sz val="11"/>
      <color rgb="FFFF0000"/>
      <name val="Arial Narrow"/>
      <family val="2"/>
    </font>
    <font>
      <b/>
      <sz val="11"/>
      <color theme="1"/>
      <name val="Arial Narrow"/>
      <family val="2"/>
    </font>
    <font>
      <b/>
      <sz val="12"/>
      <color theme="1"/>
      <name val="Arial"/>
      <family val="2"/>
    </font>
    <font>
      <i/>
      <sz val="11"/>
      <color theme="1"/>
      <name val="Calibri"/>
      <family val="2"/>
      <scheme val="minor"/>
    </font>
    <font>
      <b/>
      <sz val="12"/>
      <color theme="1"/>
      <name val="Calibri"/>
      <family val="2"/>
      <scheme val="minor"/>
    </font>
    <font>
      <u/>
      <sz val="11"/>
      <color rgb="FFFF0000"/>
      <name val="Calibri"/>
      <family val="2"/>
      <scheme val="minor"/>
    </font>
    <font>
      <b/>
      <sz val="9.5"/>
      <color theme="1"/>
      <name val="Arial"/>
      <family val="2"/>
    </font>
    <font>
      <sz val="12"/>
      <color rgb="FF2F2F2F"/>
      <name val="Segoe UI"/>
      <family val="2"/>
    </font>
    <font>
      <b/>
      <sz val="11"/>
      <color rgb="FFFF0000"/>
      <name val="Calibri"/>
      <family val="2"/>
      <scheme val="minor"/>
    </font>
  </fonts>
  <fills count="24">
    <fill>
      <patternFill patternType="none"/>
    </fill>
    <fill>
      <patternFill patternType="gray125"/>
    </fill>
    <fill>
      <patternFill patternType="solid">
        <fgColor theme="5"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CC99FF"/>
        <bgColor indexed="64"/>
      </patternFill>
    </fill>
    <fill>
      <patternFill patternType="solid">
        <fgColor rgb="FFCC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50">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Border="1" applyAlignment="1">
      <alignment wrapText="1"/>
    </xf>
    <xf numFmtId="0" fontId="0" fillId="0" borderId="0" xfId="0" applyBorder="1"/>
    <xf numFmtId="0" fontId="0" fillId="0" borderId="0" xfId="0" applyBorder="1" applyAlignment="1"/>
    <xf numFmtId="0" fontId="0" fillId="0" borderId="1" xfId="0" applyBorder="1" applyAlignment="1">
      <alignment horizontal="left" vertical="center"/>
    </xf>
    <xf numFmtId="2" fontId="0" fillId="0" borderId="0" xfId="0" applyNumberFormat="1"/>
    <xf numFmtId="0" fontId="0" fillId="0" borderId="0" xfId="0" applyAlignment="1">
      <alignment wrapText="1"/>
    </xf>
    <xf numFmtId="0" fontId="0" fillId="0" borderId="0" xfId="0" applyBorder="1" applyAlignment="1">
      <alignment horizontal="center" vertical="center" wrapText="1"/>
    </xf>
    <xf numFmtId="0" fontId="0" fillId="0" borderId="0" xfId="0" applyBorder="1" applyAlignment="1">
      <alignment vertical="center" wrapText="1"/>
    </xf>
    <xf numFmtId="0" fontId="2" fillId="0" borderId="0" xfId="0" applyFont="1" applyBorder="1" applyAlignment="1">
      <alignment horizontal="center"/>
    </xf>
    <xf numFmtId="0" fontId="2" fillId="0" borderId="0" xfId="0" applyFont="1" applyBorder="1" applyAlignment="1">
      <alignment horizontal="left" vertical="top" wrapText="1"/>
    </xf>
    <xf numFmtId="0" fontId="2" fillId="0" borderId="0" xfId="0" applyFont="1" applyBorder="1"/>
    <xf numFmtId="0" fontId="3" fillId="0" borderId="0" xfId="0" applyFont="1" applyAlignment="1">
      <alignment horizontal="center" vertical="center" wrapText="1"/>
    </xf>
    <xf numFmtId="0" fontId="0" fillId="0" borderId="14" xfId="0" applyBorder="1"/>
    <xf numFmtId="0" fontId="0" fillId="0" borderId="0" xfId="0" applyBorder="1" applyAlignment="1">
      <alignment horizontal="center" vertical="center"/>
    </xf>
    <xf numFmtId="2" fontId="0" fillId="0" borderId="0" xfId="0" applyNumberFormat="1" applyAlignment="1">
      <alignment horizontal="center" vertical="center"/>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applyFill="1" applyBorder="1" applyAlignment="1">
      <alignment horizontal="center"/>
    </xf>
    <xf numFmtId="0" fontId="10" fillId="0" borderId="0" xfId="0" applyFont="1"/>
    <xf numFmtId="0" fontId="11" fillId="0" borderId="0" xfId="0" applyFont="1"/>
    <xf numFmtId="0" fontId="9" fillId="0" borderId="0" xfId="0" applyFont="1" applyAlignment="1"/>
    <xf numFmtId="0" fontId="13" fillId="0" borderId="0" xfId="0" applyFont="1" applyAlignment="1">
      <alignment horizontal="left" vertical="center"/>
    </xf>
    <xf numFmtId="0" fontId="7" fillId="0" borderId="0" xfId="0" applyFont="1" applyAlignment="1"/>
    <xf numFmtId="0" fontId="15" fillId="0" borderId="0" xfId="0" applyFont="1"/>
    <xf numFmtId="0" fontId="15" fillId="7" borderId="2"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0" fillId="0" borderId="0" xfId="0" applyFill="1" applyBorder="1" applyAlignment="1">
      <alignment horizontal="center" vertical="center"/>
    </xf>
    <xf numFmtId="2" fontId="4" fillId="0" borderId="0" xfId="0"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10" fillId="5" borderId="1" xfId="0" applyFont="1" applyFill="1" applyBorder="1" applyAlignment="1" applyProtection="1">
      <alignment horizontal="center" vertical="center"/>
      <protection locked="0"/>
    </xf>
    <xf numFmtId="0" fontId="16" fillId="10" borderId="2" xfId="0" applyFont="1" applyFill="1" applyBorder="1" applyAlignment="1">
      <alignment horizontal="center" vertical="center" wrapText="1"/>
    </xf>
    <xf numFmtId="2" fontId="10" fillId="12" borderId="1" xfId="0" applyNumberFormat="1" applyFont="1" applyFill="1" applyBorder="1" applyAlignment="1" applyProtection="1">
      <alignment horizontal="center" vertical="center"/>
    </xf>
    <xf numFmtId="0" fontId="12" fillId="8" borderId="1" xfId="0" applyFont="1" applyFill="1" applyBorder="1" applyAlignment="1">
      <alignment horizontal="center" vertical="center" wrapText="1"/>
    </xf>
    <xf numFmtId="0" fontId="6" fillId="0" borderId="0" xfId="0" applyFont="1" applyAlignment="1" applyProtection="1">
      <alignment horizontal="left" vertical="center"/>
    </xf>
    <xf numFmtId="0" fontId="0" fillId="0" borderId="0" xfId="0"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2" fontId="10" fillId="3" borderId="1"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protection locked="0"/>
    </xf>
    <xf numFmtId="0" fontId="19" fillId="7" borderId="1" xfId="0" applyFont="1" applyFill="1" applyBorder="1" applyAlignment="1">
      <alignment horizontal="center" vertical="center" wrapText="1"/>
    </xf>
    <xf numFmtId="1" fontId="0" fillId="0" borderId="0" xfId="0" applyNumberFormat="1"/>
    <xf numFmtId="0" fontId="21" fillId="0" borderId="0" xfId="0" applyFont="1" applyFill="1" applyProtection="1"/>
    <xf numFmtId="0" fontId="21" fillId="0" borderId="0" xfId="0" applyFont="1" applyFill="1" applyAlignment="1" applyProtection="1">
      <alignment horizontal="center"/>
    </xf>
    <xf numFmtId="0" fontId="22" fillId="0" borderId="0" xfId="0" applyFont="1" applyFill="1" applyProtection="1"/>
    <xf numFmtId="0" fontId="4" fillId="0" borderId="0" xfId="0" applyFont="1"/>
    <xf numFmtId="0" fontId="4" fillId="0" borderId="0" xfId="0" applyFont="1" applyAlignment="1">
      <alignment horizontal="center"/>
    </xf>
    <xf numFmtId="0" fontId="4" fillId="0" borderId="0" xfId="0" applyFont="1" applyAlignment="1">
      <alignment horizontal="center" wrapText="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4" fillId="0" borderId="0" xfId="0" applyFont="1" applyFill="1" applyBorder="1" applyAlignment="1" applyProtection="1">
      <protection locked="0"/>
    </xf>
    <xf numFmtId="0" fontId="4" fillId="15" borderId="1" xfId="0" applyFont="1" applyFill="1" applyBorder="1" applyAlignment="1" applyProtection="1">
      <alignment horizontal="center"/>
    </xf>
    <xf numFmtId="0" fontId="4" fillId="0" borderId="0" xfId="0" applyFont="1" applyFill="1" applyBorder="1" applyAlignment="1" applyProtection="1">
      <alignment horizontal="center"/>
    </xf>
    <xf numFmtId="0" fontId="12" fillId="5" borderId="1" xfId="0" applyFont="1" applyFill="1" applyBorder="1" applyAlignment="1" applyProtection="1">
      <alignment horizontal="center" vertical="center"/>
      <protection locked="0"/>
    </xf>
    <xf numFmtId="0" fontId="4" fillId="5" borderId="1" xfId="0" applyFont="1" applyFill="1" applyBorder="1" applyAlignment="1" applyProtection="1">
      <protection locked="0"/>
    </xf>
    <xf numFmtId="0" fontId="9" fillId="0" borderId="0" xfId="0" applyFont="1" applyFill="1" applyProtection="1"/>
    <xf numFmtId="0" fontId="15" fillId="15" borderId="1" xfId="0" applyFont="1" applyFill="1" applyBorder="1" applyProtection="1"/>
    <xf numFmtId="0" fontId="15" fillId="15" borderId="1" xfId="0" applyFont="1" applyFill="1" applyBorder="1" applyAlignment="1" applyProtection="1">
      <alignment horizontal="center"/>
    </xf>
    <xf numFmtId="0" fontId="15" fillId="15" borderId="1" xfId="0" applyFont="1" applyFill="1" applyBorder="1" applyAlignment="1" applyProtection="1"/>
    <xf numFmtId="0" fontId="20" fillId="0" borderId="0" xfId="0" applyFont="1"/>
    <xf numFmtId="0" fontId="10" fillId="5" borderId="1"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protection locked="0"/>
    </xf>
    <xf numFmtId="2" fontId="10" fillId="17" borderId="1" xfId="0" applyNumberFormat="1" applyFont="1" applyFill="1" applyBorder="1" applyAlignment="1" applyProtection="1">
      <alignment horizontal="center" vertical="center"/>
    </xf>
    <xf numFmtId="164" fontId="10" fillId="7" borderId="1" xfId="0" applyNumberFormat="1" applyFont="1" applyFill="1" applyBorder="1" applyAlignment="1" applyProtection="1">
      <alignment horizontal="center" vertical="center"/>
    </xf>
    <xf numFmtId="0" fontId="24" fillId="0" borderId="0" xfId="0" applyFont="1" applyAlignment="1"/>
    <xf numFmtId="0" fontId="23" fillId="0" borderId="0" xfId="0" applyFont="1" applyFill="1" applyBorder="1" applyAlignment="1" applyProtection="1">
      <alignment wrapText="1"/>
      <protection locked="0"/>
    </xf>
    <xf numFmtId="0" fontId="23" fillId="0" borderId="15" xfId="0" applyFont="1" applyFill="1" applyBorder="1" applyAlignment="1" applyProtection="1">
      <alignment wrapText="1"/>
      <protection locked="0"/>
    </xf>
    <xf numFmtId="0" fontId="23" fillId="5" borderId="19" xfId="0" applyFont="1" applyFill="1" applyBorder="1" applyProtection="1">
      <protection locked="0"/>
    </xf>
    <xf numFmtId="0" fontId="23" fillId="5" borderId="19" xfId="0" applyFont="1" applyFill="1" applyBorder="1" applyAlignment="1" applyProtection="1">
      <alignment horizontal="center"/>
      <protection locked="0"/>
    </xf>
    <xf numFmtId="0" fontId="23" fillId="0" borderId="0" xfId="0" applyFont="1" applyFill="1" applyAlignment="1" applyProtection="1">
      <alignment horizontal="center"/>
    </xf>
    <xf numFmtId="0" fontId="15" fillId="0" borderId="0" xfId="0" applyFont="1" applyAlignment="1">
      <alignment horizontal="center"/>
    </xf>
    <xf numFmtId="0" fontId="0" fillId="2" borderId="1" xfId="0" applyFill="1" applyBorder="1"/>
    <xf numFmtId="0" fontId="0" fillId="2" borderId="1" xfId="0" applyFill="1" applyBorder="1" applyAlignment="1">
      <alignment wrapText="1"/>
    </xf>
    <xf numFmtId="0" fontId="0" fillId="18" borderId="1" xfId="0" applyFill="1" applyBorder="1" applyAlignment="1">
      <alignment wrapText="1"/>
    </xf>
    <xf numFmtId="0" fontId="0" fillId="18" borderId="1" xfId="0" applyFill="1" applyBorder="1"/>
    <xf numFmtId="0" fontId="0" fillId="18" borderId="0" xfId="0" applyFill="1" applyAlignment="1">
      <alignment wrapText="1"/>
    </xf>
    <xf numFmtId="0" fontId="0" fillId="0" borderId="0" xfId="0" applyAlignment="1"/>
    <xf numFmtId="0" fontId="0" fillId="6" borderId="0" xfId="0" applyFill="1" applyBorder="1" applyAlignment="1">
      <alignment wrapText="1"/>
    </xf>
    <xf numFmtId="0" fontId="0" fillId="0" borderId="0" xfId="0" applyAlignment="1">
      <alignment vertical="center"/>
    </xf>
    <xf numFmtId="0" fontId="0" fillId="0" borderId="0" xfId="0" applyAlignment="1">
      <alignment vertical="center" wrapText="1"/>
    </xf>
    <xf numFmtId="9" fontId="15" fillId="0" borderId="0" xfId="0" applyNumberFormat="1" applyFont="1" applyBorder="1" applyAlignment="1">
      <alignment vertical="center" wrapText="1"/>
    </xf>
    <xf numFmtId="2" fontId="0" fillId="0" borderId="0" xfId="0" applyNumberFormat="1" applyFont="1" applyBorder="1" applyAlignment="1">
      <alignment horizontal="center" vertical="center" wrapText="1"/>
    </xf>
    <xf numFmtId="0" fontId="0" fillId="0" borderId="0" xfId="0" applyFont="1" applyFill="1" applyBorder="1" applyAlignment="1">
      <alignment vertical="center" wrapText="1"/>
    </xf>
    <xf numFmtId="9" fontId="0" fillId="0" borderId="0" xfId="0" applyNumberFormat="1" applyFont="1" applyFill="1" applyBorder="1" applyAlignment="1">
      <alignment vertical="center" wrapText="1"/>
    </xf>
    <xf numFmtId="0" fontId="9" fillId="0" borderId="0" xfId="0" applyFont="1" applyFill="1" applyBorder="1" applyAlignment="1" applyProtection="1">
      <alignment horizontal="center" wrapText="1"/>
      <protection locked="0"/>
    </xf>
    <xf numFmtId="0" fontId="9" fillId="0" borderId="15" xfId="0" applyFont="1" applyFill="1" applyBorder="1" applyAlignment="1" applyProtection="1">
      <alignment horizontal="center" wrapText="1"/>
      <protection locked="0"/>
    </xf>
    <xf numFmtId="2" fontId="0" fillId="0" borderId="0" xfId="0" applyNumberFormat="1" applyAlignment="1">
      <alignment horizontal="center" wrapText="1"/>
    </xf>
    <xf numFmtId="0" fontId="26" fillId="0" borderId="1" xfId="0" applyFont="1" applyBorder="1"/>
    <xf numFmtId="0" fontId="26" fillId="0" borderId="1" xfId="0" applyFont="1" applyBorder="1" applyAlignment="1">
      <alignment horizontal="center"/>
    </xf>
    <xf numFmtId="0" fontId="0" fillId="0" borderId="1" xfId="0" applyBorder="1"/>
    <xf numFmtId="0" fontId="26" fillId="0" borderId="1" xfId="0" applyFont="1" applyBorder="1" applyAlignment="1">
      <alignment horizontal="center" vertical="center"/>
    </xf>
    <xf numFmtId="0" fontId="0" fillId="0" borderId="1" xfId="0" applyBorder="1" applyAlignment="1">
      <alignment horizontal="center"/>
    </xf>
    <xf numFmtId="0" fontId="0" fillId="0" borderId="1" xfId="0" applyFill="1" applyBorder="1"/>
    <xf numFmtId="0" fontId="0" fillId="0" borderId="1" xfId="0" applyFill="1" applyBorder="1" applyAlignment="1">
      <alignment wrapText="1"/>
    </xf>
    <xf numFmtId="0" fontId="0" fillId="0" borderId="1" xfId="0" applyFill="1" applyBorder="1" applyAlignment="1">
      <alignment horizontal="left"/>
    </xf>
    <xf numFmtId="0" fontId="0" fillId="0" borderId="4" xfId="0" applyFill="1" applyBorder="1" applyAlignment="1">
      <alignment horizontal="left"/>
    </xf>
    <xf numFmtId="0" fontId="0" fillId="0" borderId="14" xfId="0" applyBorder="1" applyAlignment="1">
      <alignment vertical="center"/>
    </xf>
    <xf numFmtId="0" fontId="0" fillId="0" borderId="11" xfId="0" applyBorder="1" applyAlignment="1">
      <alignment horizontal="center" vertical="center" wrapText="1"/>
    </xf>
    <xf numFmtId="0" fontId="0" fillId="0" borderId="0" xfId="0" applyFill="1" applyBorder="1" applyAlignment="1">
      <alignment vertical="center" wrapText="1"/>
    </xf>
    <xf numFmtId="0" fontId="0" fillId="0" borderId="2" xfId="0" applyBorder="1" applyAlignment="1">
      <alignment vertical="center"/>
    </xf>
    <xf numFmtId="0" fontId="20" fillId="0" borderId="4" xfId="0" applyFont="1" applyBorder="1" applyAlignment="1">
      <alignment vertical="center" wrapText="1"/>
    </xf>
    <xf numFmtId="0" fontId="0" fillId="0" borderId="4" xfId="0" applyBorder="1" applyAlignment="1">
      <alignment vertical="center"/>
    </xf>
    <xf numFmtId="0" fontId="20" fillId="0" borderId="4" xfId="0" applyFont="1" applyBorder="1" applyAlignment="1">
      <alignment vertical="center"/>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Border="1"/>
    <xf numFmtId="0" fontId="15" fillId="0" borderId="4" xfId="0" applyFont="1" applyBorder="1" applyAlignment="1">
      <alignment vertical="center"/>
    </xf>
    <xf numFmtId="0" fontId="2" fillId="0" borderId="0" xfId="0" applyFont="1" applyFill="1" applyBorder="1" applyAlignment="1">
      <alignment wrapText="1"/>
    </xf>
    <xf numFmtId="0" fontId="2" fillId="0" borderId="0" xfId="0" applyFont="1" applyBorder="1" applyAlignment="1">
      <alignment wrapText="1"/>
    </xf>
    <xf numFmtId="0" fontId="0" fillId="0" borderId="0" xfId="0" applyFill="1" applyBorder="1" applyAlignment="1">
      <alignment wrapText="1"/>
    </xf>
    <xf numFmtId="0" fontId="0" fillId="0" borderId="0" xfId="0" applyFill="1" applyAlignment="1">
      <alignment wrapText="1"/>
    </xf>
    <xf numFmtId="9"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5" borderId="1" xfId="0" applyFill="1" applyBorder="1"/>
    <xf numFmtId="0" fontId="0" fillId="5" borderId="1" xfId="0" applyFill="1" applyBorder="1" applyAlignment="1">
      <alignment horizontal="left" vertical="center"/>
    </xf>
    <xf numFmtId="0" fontId="0" fillId="5" borderId="1" xfId="0" applyFill="1" applyBorder="1" applyAlignment="1">
      <alignment horizontal="center" vertical="center"/>
    </xf>
    <xf numFmtId="0" fontId="4" fillId="5" borderId="1" xfId="0" applyFont="1" applyFill="1" applyBorder="1" applyAlignment="1" applyProtection="1">
      <alignment wrapText="1"/>
      <protection locked="0"/>
    </xf>
    <xf numFmtId="0" fontId="0" fillId="0" borderId="20" xfId="0" applyBorder="1"/>
    <xf numFmtId="0" fontId="15" fillId="0" borderId="4" xfId="0" applyFont="1" applyBorder="1" applyAlignment="1">
      <alignment vertical="center" wrapText="1"/>
    </xf>
    <xf numFmtId="0" fontId="10" fillId="5" borderId="1" xfId="0" applyFont="1" applyFill="1" applyBorder="1" applyAlignment="1">
      <alignment horizontal="left" vertical="center"/>
    </xf>
    <xf numFmtId="0" fontId="6" fillId="0" borderId="0" xfId="0" applyFont="1" applyBorder="1"/>
    <xf numFmtId="0" fontId="10" fillId="5" borderId="1" xfId="0" applyFont="1" applyFill="1" applyBorder="1" applyAlignment="1">
      <alignment horizontal="center" vertical="center"/>
    </xf>
    <xf numFmtId="2" fontId="0" fillId="0" borderId="1" xfId="0" applyNumberFormat="1" applyBorder="1" applyAlignment="1">
      <alignment horizontal="center" vertical="center"/>
    </xf>
    <xf numFmtId="0" fontId="15" fillId="20" borderId="0" xfId="0" applyFont="1" applyFill="1" applyBorder="1" applyAlignment="1" applyProtection="1">
      <alignment horizontal="center" vertical="center"/>
      <protection locked="0"/>
    </xf>
    <xf numFmtId="0" fontId="0" fillId="20" borderId="0" xfId="0" applyFill="1"/>
    <xf numFmtId="0" fontId="0" fillId="20" borderId="0" xfId="0" applyFont="1" applyFill="1" applyBorder="1" applyAlignment="1" applyProtection="1">
      <alignment horizontal="left" vertical="center"/>
      <protection locked="0"/>
    </xf>
    <xf numFmtId="0" fontId="0" fillId="20" borderId="0" xfId="0" applyFill="1" applyBorder="1" applyAlignment="1" applyProtection="1">
      <alignment horizontal="left" vertical="center"/>
      <protection locked="0"/>
    </xf>
    <xf numFmtId="0" fontId="15" fillId="20" borderId="0" xfId="0" applyFont="1" applyFill="1" applyBorder="1" applyAlignment="1" applyProtection="1">
      <alignment horizontal="left" vertical="center"/>
      <protection locked="0"/>
    </xf>
    <xf numFmtId="0" fontId="0" fillId="4" borderId="0" xfId="0" applyFill="1"/>
    <xf numFmtId="0" fontId="0" fillId="4" borderId="0" xfId="0" applyFill="1" applyBorder="1"/>
    <xf numFmtId="0" fontId="2" fillId="21" borderId="0" xfId="0" applyFont="1" applyFill="1" applyBorder="1" applyAlignment="1">
      <alignment wrapText="1"/>
    </xf>
    <xf numFmtId="0" fontId="2" fillId="11" borderId="0" xfId="0" applyFont="1" applyFill="1" applyAlignment="1">
      <alignment vertical="top" wrapText="1"/>
    </xf>
    <xf numFmtId="0" fontId="2" fillId="11" borderId="0" xfId="0" applyFont="1" applyFill="1"/>
    <xf numFmtId="0" fontId="2" fillId="11" borderId="0" xfId="0" applyFont="1" applyFill="1" applyBorder="1" applyAlignment="1">
      <alignment vertical="top" wrapText="1"/>
    </xf>
    <xf numFmtId="0" fontId="2" fillId="11" borderId="0" xfId="0" applyFont="1" applyFill="1" applyBorder="1"/>
    <xf numFmtId="0" fontId="2" fillId="11" borderId="0" xfId="0" applyFont="1" applyFill="1" applyBorder="1" applyAlignment="1">
      <alignment wrapText="1"/>
    </xf>
    <xf numFmtId="0" fontId="2" fillId="11" borderId="0" xfId="0" applyFont="1" applyFill="1" applyAlignment="1">
      <alignment wrapText="1"/>
    </xf>
    <xf numFmtId="0" fontId="0" fillId="22" borderId="0" xfId="0" applyFill="1"/>
    <xf numFmtId="0" fontId="0" fillId="22" borderId="0" xfId="0" applyFill="1" applyBorder="1"/>
    <xf numFmtId="0" fontId="0" fillId="22" borderId="0" xfId="0" applyFill="1" applyBorder="1" applyAlignment="1">
      <alignment wrapText="1"/>
    </xf>
    <xf numFmtId="0" fontId="0" fillId="22" borderId="0" xfId="0" applyFill="1" applyBorder="1" applyAlignment="1">
      <alignment vertical="center" wrapText="1"/>
    </xf>
    <xf numFmtId="0" fontId="2" fillId="22" borderId="0" xfId="0" applyFont="1" applyFill="1" applyBorder="1" applyAlignment="1">
      <alignment wrapText="1"/>
    </xf>
    <xf numFmtId="0" fontId="0" fillId="22" borderId="0" xfId="0" applyFill="1" applyAlignment="1">
      <alignment wrapText="1"/>
    </xf>
    <xf numFmtId="164" fontId="0" fillId="0" borderId="0" xfId="0" applyNumberFormat="1"/>
    <xf numFmtId="0" fontId="3" fillId="5" borderId="1" xfId="0" applyFont="1" applyFill="1" applyBorder="1"/>
    <xf numFmtId="0" fontId="12" fillId="5" borderId="1" xfId="0" applyFont="1" applyFill="1" applyBorder="1"/>
    <xf numFmtId="0" fontId="12" fillId="23" borderId="1" xfId="0" applyFont="1" applyFill="1" applyBorder="1" applyAlignment="1">
      <alignment horizontal="center" vertical="center" wrapText="1"/>
    </xf>
    <xf numFmtId="0" fontId="0" fillId="23" borderId="1" xfId="0" applyFill="1" applyBorder="1" applyAlignment="1">
      <alignment horizontal="center"/>
    </xf>
    <xf numFmtId="0" fontId="0" fillId="23" borderId="1" xfId="0" applyNumberFormat="1" applyFill="1" applyBorder="1" applyAlignment="1">
      <alignment horizontal="center"/>
    </xf>
    <xf numFmtId="0" fontId="9" fillId="9" borderId="1" xfId="0" applyFont="1" applyFill="1" applyBorder="1" applyAlignment="1" applyProtection="1">
      <alignment vertical="center"/>
    </xf>
    <xf numFmtId="0" fontId="9" fillId="9" borderId="1" xfId="0" applyFont="1" applyFill="1" applyBorder="1" applyAlignment="1" applyProtection="1">
      <alignment vertical="center" wrapText="1"/>
    </xf>
    <xf numFmtId="0" fontId="9" fillId="19" borderId="1" xfId="0" applyFont="1" applyFill="1" applyBorder="1" applyAlignment="1">
      <alignment horizontal="left" vertical="center"/>
    </xf>
    <xf numFmtId="0" fontId="28" fillId="10" borderId="2" xfId="0" applyFont="1" applyFill="1" applyBorder="1" applyAlignment="1" applyProtection="1">
      <alignment horizontal="center" vertical="center" wrapText="1"/>
    </xf>
    <xf numFmtId="0" fontId="28" fillId="11" borderId="2"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wrapText="1"/>
    </xf>
    <xf numFmtId="2" fontId="0" fillId="3" borderId="1" xfId="0" applyNumberFormat="1" applyFont="1" applyFill="1" applyBorder="1" applyAlignment="1">
      <alignment horizontal="center" vertical="center"/>
    </xf>
    <xf numFmtId="0" fontId="29" fillId="0" borderId="0" xfId="0" applyFont="1"/>
    <xf numFmtId="0" fontId="0" fillId="6" borderId="1" xfId="0" applyFill="1" applyBorder="1"/>
    <xf numFmtId="0" fontId="0" fillId="6" borderId="1" xfId="0" applyFill="1" applyBorder="1" applyAlignment="1">
      <alignment wrapText="1"/>
    </xf>
    <xf numFmtId="0" fontId="4" fillId="5" borderId="1" xfId="0" applyFont="1" applyFill="1" applyBorder="1" applyAlignment="1" applyProtection="1">
      <alignment vertical="center"/>
      <protection locked="0"/>
    </xf>
    <xf numFmtId="0" fontId="4" fillId="5" borderId="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9" fillId="5" borderId="1" xfId="0" applyFont="1" applyFill="1" applyBorder="1" applyAlignment="1">
      <alignment horizontal="center" vertical="center"/>
    </xf>
    <xf numFmtId="0" fontId="0" fillId="5" borderId="11" xfId="0" applyFill="1" applyBorder="1" applyAlignment="1">
      <alignment vertical="center"/>
    </xf>
    <xf numFmtId="0" fontId="0" fillId="5" borderId="21" xfId="0" applyFill="1" applyBorder="1" applyAlignment="1">
      <alignment vertical="center"/>
    </xf>
    <xf numFmtId="0" fontId="0" fillId="5" borderId="12" xfId="0" applyFill="1" applyBorder="1" applyAlignment="1">
      <alignment vertical="center"/>
    </xf>
    <xf numFmtId="0" fontId="0" fillId="0" borderId="4" xfId="0" applyBorder="1" applyAlignment="1">
      <alignment vertical="center" wrapText="1"/>
    </xf>
    <xf numFmtId="0" fontId="14" fillId="0" borderId="22" xfId="0" applyFont="1" applyBorder="1" applyAlignment="1">
      <alignment horizontal="center" vertical="center" wrapText="1"/>
    </xf>
    <xf numFmtId="0" fontId="24" fillId="0" borderId="0" xfId="0" applyFont="1" applyAlignment="1">
      <alignment horizontal="left"/>
    </xf>
    <xf numFmtId="0" fontId="0" fillId="0" borderId="0" xfId="0" applyAlignment="1">
      <alignment horizontal="center" vertical="center"/>
    </xf>
    <xf numFmtId="0" fontId="30" fillId="0" borderId="0" xfId="0" applyFont="1" applyProtection="1"/>
    <xf numFmtId="0" fontId="10" fillId="0" borderId="0" xfId="0" applyFont="1" applyFill="1" applyBorder="1" applyAlignment="1">
      <alignment vertical="center" wrapText="1"/>
    </xf>
    <xf numFmtId="0" fontId="0" fillId="0" borderId="0" xfId="0" applyFill="1"/>
    <xf numFmtId="0" fontId="6" fillId="5" borderId="19" xfId="0" applyFont="1" applyFill="1" applyBorder="1"/>
    <xf numFmtId="0" fontId="0" fillId="0" borderId="15" xfId="0" applyBorder="1"/>
    <xf numFmtId="0" fontId="9" fillId="5" borderId="8" xfId="0" applyFont="1" applyFill="1" applyBorder="1" applyAlignment="1" applyProtection="1">
      <alignment horizontal="center"/>
      <protection locked="0"/>
    </xf>
    <xf numFmtId="0" fontId="9" fillId="5" borderId="9" xfId="0" applyFont="1" applyFill="1" applyBorder="1" applyAlignment="1" applyProtection="1">
      <alignment horizontal="center"/>
      <protection locked="0"/>
    </xf>
    <xf numFmtId="0" fontId="9" fillId="5" borderId="10" xfId="0" applyFont="1" applyFill="1" applyBorder="1" applyAlignment="1" applyProtection="1">
      <alignment horizontal="center"/>
      <protection locked="0"/>
    </xf>
    <xf numFmtId="0" fontId="21" fillId="0" borderId="0" xfId="0" applyFont="1" applyFill="1" applyBorder="1" applyAlignment="1" applyProtection="1">
      <alignment horizontal="center"/>
    </xf>
    <xf numFmtId="0" fontId="9" fillId="5" borderId="19" xfId="0" applyFont="1" applyFill="1" applyBorder="1" applyAlignment="1" applyProtection="1">
      <alignment horizontal="center" wrapText="1"/>
      <protection locked="0"/>
    </xf>
    <xf numFmtId="0" fontId="9" fillId="5" borderId="8" xfId="0" applyFont="1" applyFill="1" applyBorder="1" applyAlignment="1" applyProtection="1">
      <alignment horizontal="center" wrapText="1"/>
      <protection locked="0"/>
    </xf>
    <xf numFmtId="0" fontId="0" fillId="4" borderId="1" xfId="0" applyFill="1" applyBorder="1" applyAlignment="1" applyProtection="1">
      <alignment horizontal="left"/>
      <protection locked="0"/>
    </xf>
    <xf numFmtId="0" fontId="0" fillId="8" borderId="1" xfId="0" applyFill="1" applyBorder="1" applyAlignment="1" applyProtection="1">
      <alignment horizontal="left"/>
      <protection locked="0"/>
    </xf>
    <xf numFmtId="0" fontId="9" fillId="0" borderId="0" xfId="0" applyFont="1" applyAlignment="1">
      <alignment horizontal="left"/>
    </xf>
    <xf numFmtId="0" fontId="15" fillId="5" borderId="5" xfId="0" applyFont="1" applyFill="1" applyBorder="1" applyAlignment="1">
      <alignment horizontal="center" wrapText="1"/>
    </xf>
    <xf numFmtId="0" fontId="15" fillId="5" borderId="6" xfId="0" applyFont="1" applyFill="1" applyBorder="1" applyAlignment="1">
      <alignment horizontal="center" wrapText="1"/>
    </xf>
    <xf numFmtId="0" fontId="15" fillId="5" borderId="7" xfId="0" applyFont="1" applyFill="1" applyBorder="1" applyAlignment="1">
      <alignment horizontal="center" wrapText="1"/>
    </xf>
    <xf numFmtId="0" fontId="15" fillId="5" borderId="8"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5" fillId="0" borderId="0"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15" fillId="13" borderId="1" xfId="0" applyFont="1" applyFill="1" applyBorder="1" applyAlignment="1">
      <alignment horizontal="center" vertical="center" wrapText="1"/>
    </xf>
    <xf numFmtId="0" fontId="17" fillId="0" borderId="0" xfId="0" applyFont="1" applyAlignment="1">
      <alignment horizontal="left"/>
    </xf>
    <xf numFmtId="0" fontId="24" fillId="0" borderId="0" xfId="0" applyFont="1" applyAlignment="1">
      <alignment horizontal="left"/>
    </xf>
    <xf numFmtId="0" fontId="5" fillId="16" borderId="1" xfId="0" applyFont="1" applyFill="1" applyBorder="1" applyAlignment="1">
      <alignment horizontal="center" vertical="center" wrapText="1"/>
    </xf>
    <xf numFmtId="0" fontId="19" fillId="23" borderId="11" xfId="0" applyFont="1" applyFill="1" applyBorder="1" applyAlignment="1">
      <alignment horizontal="center" vertical="center" wrapText="1"/>
    </xf>
    <xf numFmtId="0" fontId="19" fillId="23" borderId="21" xfId="0" applyFont="1" applyFill="1" applyBorder="1" applyAlignment="1">
      <alignment horizontal="center" vertical="center" wrapText="1"/>
    </xf>
    <xf numFmtId="0" fontId="19" fillId="23" borderId="12" xfId="0" applyFont="1" applyFill="1" applyBorder="1" applyAlignment="1">
      <alignment horizontal="center" vertical="center" wrapText="1"/>
    </xf>
    <xf numFmtId="0" fontId="15" fillId="14" borderId="1" xfId="0" applyFont="1" applyFill="1" applyBorder="1" applyAlignment="1">
      <alignment horizontal="center" wrapText="1"/>
    </xf>
    <xf numFmtId="0" fontId="15" fillId="14" borderId="1" xfId="0" applyFont="1" applyFill="1"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9" fillId="0" borderId="0" xfId="0" applyFont="1" applyFill="1" applyBorder="1" applyAlignment="1" applyProtection="1">
      <alignment horizontal="left" wrapText="1"/>
    </xf>
    <xf numFmtId="0" fontId="9" fillId="5" borderId="8" xfId="0" applyFont="1" applyFill="1" applyBorder="1" applyAlignment="1" applyProtection="1">
      <alignment horizontal="left" wrapText="1"/>
      <protection locked="0"/>
    </xf>
    <xf numFmtId="0" fontId="9" fillId="5" borderId="9" xfId="0" applyFont="1" applyFill="1" applyBorder="1" applyAlignment="1" applyProtection="1">
      <alignment horizontal="left" wrapText="1"/>
      <protection locked="0"/>
    </xf>
    <xf numFmtId="0" fontId="9" fillId="5" borderId="10" xfId="0" applyFont="1" applyFill="1" applyBorder="1" applyAlignment="1" applyProtection="1">
      <alignment horizontal="left" wrapText="1"/>
      <protection locked="0"/>
    </xf>
    <xf numFmtId="0" fontId="0" fillId="4" borderId="1" xfId="0" applyFill="1" applyBorder="1" applyAlignment="1">
      <alignment horizontal="left" wrapText="1"/>
    </xf>
    <xf numFmtId="0" fontId="15" fillId="7" borderId="11" xfId="0" applyFont="1" applyFill="1" applyBorder="1" applyAlignment="1">
      <alignment horizontal="center" vertical="center" wrapText="1"/>
    </xf>
    <xf numFmtId="0" fontId="15" fillId="7" borderId="12" xfId="0" applyFont="1" applyFill="1" applyBorder="1" applyAlignment="1">
      <alignment horizontal="center" vertical="center" wrapText="1"/>
    </xf>
    <xf numFmtId="9" fontId="0" fillId="7" borderId="13" xfId="0" applyNumberFormat="1" applyFont="1" applyFill="1" applyBorder="1" applyAlignment="1">
      <alignment horizontal="center" vertical="center" wrapText="1"/>
    </xf>
    <xf numFmtId="9" fontId="0" fillId="7" borderId="16" xfId="0" applyNumberFormat="1" applyFont="1" applyFill="1" applyBorder="1" applyAlignment="1">
      <alignment horizontal="center" vertical="center" wrapText="1"/>
    </xf>
    <xf numFmtId="9" fontId="0" fillId="7" borderId="14" xfId="0" applyNumberFormat="1" applyFont="1" applyFill="1" applyBorder="1" applyAlignment="1">
      <alignment horizontal="center" vertical="center" wrapText="1"/>
    </xf>
    <xf numFmtId="9" fontId="0" fillId="7" borderId="20" xfId="0" applyNumberFormat="1" applyFont="1" applyFill="1" applyBorder="1" applyAlignment="1">
      <alignment horizontal="center" vertical="center" wrapText="1"/>
    </xf>
    <xf numFmtId="9" fontId="0" fillId="7" borderId="17" xfId="0" applyNumberFormat="1" applyFont="1" applyFill="1" applyBorder="1" applyAlignment="1">
      <alignment horizontal="center" vertical="center" wrapText="1"/>
    </xf>
    <xf numFmtId="9" fontId="0" fillId="7" borderId="18"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2" fontId="0" fillId="0" borderId="4"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vertical="center"/>
    </xf>
    <xf numFmtId="0" fontId="20" fillId="0" borderId="20" xfId="0" applyFont="1" applyBorder="1" applyAlignment="1">
      <alignment horizontal="center" vertical="center" wrapText="1"/>
    </xf>
    <xf numFmtId="0" fontId="20" fillId="0" borderId="18" xfId="0" applyFont="1" applyBorder="1" applyAlignment="1">
      <alignment horizontal="center" vertical="center" wrapText="1"/>
    </xf>
    <xf numFmtId="0" fontId="0" fillId="2" borderId="1"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3" xfId="0" applyFill="1" applyBorder="1" applyAlignment="1">
      <alignment horizontal="center" vertical="center" wrapText="1"/>
    </xf>
    <xf numFmtId="0" fontId="0" fillId="0" borderId="0" xfId="0" applyAlignment="1">
      <alignment horizontal="center" vertical="center"/>
    </xf>
    <xf numFmtId="0" fontId="0" fillId="6"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FF"/>
      <color rgb="FFCCFF99"/>
      <color rgb="FFCCFFCC"/>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SEMAKAN PEO+PLO'!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UTAMA!A1"/><Relationship Id="rId1" Type="http://schemas.openxmlformats.org/officeDocument/2006/relationships/hyperlink" Target="#'GUGUR-TAMBAH'!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MAKAN KURSUS'!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315047</xdr:colOff>
      <xdr:row>26</xdr:row>
      <xdr:rowOff>147210</xdr:rowOff>
    </xdr:from>
    <xdr:to>
      <xdr:col>9</xdr:col>
      <xdr:colOff>1336851</xdr:colOff>
      <xdr:row>30</xdr:row>
      <xdr:rowOff>31005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162944" y="5343262"/>
          <a:ext cx="1632717" cy="639226"/>
        </a:xfrm>
        <a:prstGeom prst="roundRect">
          <a:avLst/>
        </a:prstGeom>
        <a:scene3d>
          <a:camera prst="orthographicFront"/>
          <a:lightRig rig="threePt" dir="t"/>
        </a:scene3d>
        <a:sp3d extrusionH="31750">
          <a:bevelT w="19050"/>
          <a:bevelB w="12700"/>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MY" sz="1100" b="1">
              <a:latin typeface="Arial" panose="020B0604020202020204" pitchFamily="34" charset="0"/>
              <a:cs typeface="Arial" panose="020B0604020202020204" pitchFamily="34" charset="0"/>
            </a:rPr>
            <a:t>Semakan</a:t>
          </a:r>
          <a:r>
            <a:rPr lang="en-MY" sz="1100" b="1" baseline="0">
              <a:latin typeface="Arial" panose="020B0604020202020204" pitchFamily="34" charset="0"/>
              <a:cs typeface="Arial" panose="020B0604020202020204" pitchFamily="34" charset="0"/>
            </a:rPr>
            <a:t> PEO dan PLO</a:t>
          </a:r>
          <a:endParaRPr lang="en-MY" sz="1100" b="1">
            <a:latin typeface="Arial" panose="020B0604020202020204" pitchFamily="34" charset="0"/>
            <a:cs typeface="Arial" panose="020B0604020202020204" pitchFamily="34" charset="0"/>
          </a:endParaRPr>
        </a:p>
      </xdr:txBody>
    </xdr:sp>
    <xdr:clientData/>
  </xdr:twoCellAnchor>
  <xdr:twoCellAnchor editAs="oneCell">
    <xdr:from>
      <xdr:col>1</xdr:col>
      <xdr:colOff>489388</xdr:colOff>
      <xdr:row>25</xdr:row>
      <xdr:rowOff>180975</xdr:rowOff>
    </xdr:from>
    <xdr:to>
      <xdr:col>2</xdr:col>
      <xdr:colOff>422713</xdr:colOff>
      <xdr:row>28</xdr:row>
      <xdr:rowOff>160019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302" y="5186527"/>
          <a:ext cx="544239" cy="543976"/>
        </a:xfrm>
        <a:prstGeom prst="rect">
          <a:avLst/>
        </a:prstGeom>
      </xdr:spPr>
    </xdr:pic>
    <xdr:clientData/>
  </xdr:twoCellAnchor>
  <xdr:oneCellAnchor>
    <xdr:from>
      <xdr:col>2</xdr:col>
      <xdr:colOff>374957</xdr:colOff>
      <xdr:row>26</xdr:row>
      <xdr:rowOff>177625</xdr:rowOff>
    </xdr:from>
    <xdr:ext cx="3390900" cy="609013"/>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96785" y="5373677"/>
          <a:ext cx="3390900" cy="609013"/>
        </a:xfrm>
        <a:prstGeom prst="rect">
          <a:avLst/>
        </a:prstGeom>
        <a:solidFill>
          <a:schemeClr val="bg2">
            <a:lumMod val="9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ctr"/>
          <a:r>
            <a:rPr lang="en-MY" sz="1100"/>
            <a:t>Hanya</a:t>
          </a:r>
          <a:r>
            <a:rPr lang="en-MY" sz="1100" baseline="0"/>
            <a:t> perubahan nama secara editorial sahaja dibenarkan. Sekiranya perubahan nama bukan editorial, kemukakan permohonan program baharu kepada MQA</a:t>
          </a:r>
          <a:endParaRPr lang="en-MY" sz="1100"/>
        </a:p>
      </xdr:txBody>
    </xdr:sp>
    <xdr:clientData/>
  </xdr:oneCellAnchor>
  <xdr:twoCellAnchor editAs="oneCell">
    <xdr:from>
      <xdr:col>4</xdr:col>
      <xdr:colOff>463827</xdr:colOff>
      <xdr:row>0</xdr:row>
      <xdr:rowOff>173935</xdr:rowOff>
    </xdr:from>
    <xdr:to>
      <xdr:col>7</xdr:col>
      <xdr:colOff>377561</xdr:colOff>
      <xdr:row>5</xdr:row>
      <xdr:rowOff>40857</xdr:rowOff>
    </xdr:to>
    <xdr:pic>
      <xdr:nvPicPr>
        <xdr:cNvPr id="7" name="Picture 6">
          <a:extLst>
            <a:ext uri="{FF2B5EF4-FFF2-40B4-BE49-F238E27FC236}">
              <a16:creationId xmlns:a16="http://schemas.microsoft.com/office/drawing/2014/main" id="{59E69DD6-CF35-4E58-B4A7-A96E3E3D63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74066" y="173935"/>
          <a:ext cx="1752473" cy="860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333376</xdr:colOff>
      <xdr:row>39</xdr:row>
      <xdr:rowOff>161926</xdr:rowOff>
    </xdr:from>
    <xdr:to>
      <xdr:col>10</xdr:col>
      <xdr:colOff>352425</xdr:colOff>
      <xdr:row>42</xdr:row>
      <xdr:rowOff>47626</xdr:rowOff>
    </xdr:to>
    <xdr:sp macro="" textlink="">
      <xdr:nvSpPr>
        <xdr:cNvPr id="8" name="Rounded Rectangle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4324351" y="7858126"/>
          <a:ext cx="1876424" cy="4572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MY" sz="1100" b="1">
              <a:latin typeface="Arial" panose="020B0604020202020204" pitchFamily="34" charset="0"/>
              <a:cs typeface="Arial" panose="020B0604020202020204" pitchFamily="34" charset="0"/>
            </a:rPr>
            <a:t>Gugur-Tambah Kursus</a:t>
          </a:r>
        </a:p>
      </xdr:txBody>
    </xdr:sp>
    <xdr:clientData/>
  </xdr:twoCellAnchor>
  <xdr:twoCellAnchor>
    <xdr:from>
      <xdr:col>3</xdr:col>
      <xdr:colOff>476250</xdr:colOff>
      <xdr:row>39</xdr:row>
      <xdr:rowOff>160021</xdr:rowOff>
    </xdr:from>
    <xdr:to>
      <xdr:col>6</xdr:col>
      <xdr:colOff>118533</xdr:colOff>
      <xdr:row>42</xdr:row>
      <xdr:rowOff>51859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2678430" y="7574281"/>
          <a:ext cx="1486323" cy="44047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MY" sz="1100" b="1">
              <a:latin typeface="Arial" panose="020B0604020202020204" pitchFamily="34" charset="0"/>
              <a:cs typeface="Arial" panose="020B0604020202020204" pitchFamily="34" charset="0"/>
            </a:rPr>
            <a:t>&lt;&lt;Kembali</a:t>
          </a:r>
        </a:p>
      </xdr:txBody>
    </xdr:sp>
    <xdr:clientData/>
  </xdr:twoCellAnchor>
  <xdr:oneCellAnchor>
    <xdr:from>
      <xdr:col>0</xdr:col>
      <xdr:colOff>449580</xdr:colOff>
      <xdr:row>14</xdr:row>
      <xdr:rowOff>53340</xdr:rowOff>
    </xdr:from>
    <xdr:ext cx="2202180" cy="181459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49580" y="2537460"/>
          <a:ext cx="2202180" cy="1814599"/>
        </a:xfrm>
        <a:prstGeom prst="rect">
          <a:avLst/>
        </a:prstGeom>
        <a:solidFill>
          <a:schemeClr val="bg2">
            <a:lumMod val="9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en-MY" sz="1100"/>
            <a:t>Bagi perubahan</a:t>
          </a:r>
          <a:r>
            <a:rPr lang="en-MY" sz="1100" baseline="0"/>
            <a:t> PEO dan PLO samada (i) ditambah, (ii) digugurkan, (iii) pindaan mengubah hala tuju program serta (iv) pindaan mengubah maksud program, maka perlu memaklumkan kepada MQA secara bertulis dengan disertakan bersama maklumat perubahan untuk proses penilaian semula.</a:t>
          </a:r>
          <a:endParaRPr lang="en-MY" sz="1100"/>
        </a:p>
      </xdr:txBody>
    </xdr:sp>
    <xdr:clientData/>
  </xdr:oneCellAnchor>
  <xdr:twoCellAnchor editAs="oneCell">
    <xdr:from>
      <xdr:col>4</xdr:col>
      <xdr:colOff>171450</xdr:colOff>
      <xdr:row>1</xdr:row>
      <xdr:rowOff>9525</xdr:rowOff>
    </xdr:from>
    <xdr:to>
      <xdr:col>7</xdr:col>
      <xdr:colOff>95123</xdr:colOff>
      <xdr:row>5</xdr:row>
      <xdr:rowOff>32160</xdr:rowOff>
    </xdr:to>
    <xdr:pic>
      <xdr:nvPicPr>
        <xdr:cNvPr id="6" name="Picture 5">
          <a:extLst>
            <a:ext uri="{FF2B5EF4-FFF2-40B4-BE49-F238E27FC236}">
              <a16:creationId xmlns:a16="http://schemas.microsoft.com/office/drawing/2014/main" id="{49E2031D-75FE-483D-9EF7-35CFEB291A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43225" y="200025"/>
          <a:ext cx="1752473" cy="8608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175260</xdr:colOff>
      <xdr:row>45</xdr:row>
      <xdr:rowOff>39757</xdr:rowOff>
    </xdr:from>
    <xdr:to>
      <xdr:col>11</xdr:col>
      <xdr:colOff>38100</xdr:colOff>
      <xdr:row>48</xdr:row>
      <xdr:rowOff>114051</xdr:rowOff>
    </xdr:to>
    <xdr:sp macro="" textlink="">
      <xdr:nvSpPr>
        <xdr:cNvPr id="4" name="Rounded Rectangle 2">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231503" y="8607287"/>
          <a:ext cx="1082040" cy="630886"/>
        </a:xfrm>
        <a:prstGeom prst="roundRect">
          <a:avLst/>
        </a:prstGeom>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extrusionH="31750">
          <a:bevelT w="19050"/>
          <a:bevelB w="127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MY" sz="11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Semakan Kursus</a:t>
          </a:r>
        </a:p>
      </xdr:txBody>
    </xdr:sp>
    <xdr:clientData/>
  </xdr:twoCellAnchor>
  <xdr:oneCellAnchor>
    <xdr:from>
      <xdr:col>9</xdr:col>
      <xdr:colOff>351183</xdr:colOff>
      <xdr:row>8</xdr:row>
      <xdr:rowOff>165651</xdr:rowOff>
    </xdr:from>
    <xdr:ext cx="1424609" cy="1125693"/>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407426" y="1683025"/>
          <a:ext cx="1424609" cy="1125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MY" sz="1100"/>
            <a:t>Kursus</a:t>
          </a:r>
          <a:r>
            <a:rPr lang="en-MY" sz="1100" baseline="0"/>
            <a:t> yang dimasukkan di dalam sheet ini tidak perlu dimasukkan ke dalam Sheet Semakan Kursus</a:t>
          </a:r>
          <a:endParaRPr lang="en-MY" sz="1100"/>
        </a:p>
      </xdr:txBody>
    </xdr:sp>
    <xdr:clientData/>
  </xdr:oneCellAnchor>
  <xdr:twoCellAnchor editAs="oneCell">
    <xdr:from>
      <xdr:col>3</xdr:col>
      <xdr:colOff>927652</xdr:colOff>
      <xdr:row>0</xdr:row>
      <xdr:rowOff>132522</xdr:rowOff>
    </xdr:from>
    <xdr:to>
      <xdr:col>3</xdr:col>
      <xdr:colOff>2680125</xdr:colOff>
      <xdr:row>4</xdr:row>
      <xdr:rowOff>189944</xdr:rowOff>
    </xdr:to>
    <xdr:pic>
      <xdr:nvPicPr>
        <xdr:cNvPr id="5" name="Picture 4">
          <a:extLst>
            <a:ext uri="{FF2B5EF4-FFF2-40B4-BE49-F238E27FC236}">
              <a16:creationId xmlns:a16="http://schemas.microsoft.com/office/drawing/2014/main" id="{CBBA481C-0101-42D1-AC1C-C73EF2472F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5695" y="132522"/>
          <a:ext cx="1752473" cy="8608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282123</xdr:colOff>
      <xdr:row>5</xdr:row>
      <xdr:rowOff>180218</xdr:rowOff>
    </xdr:from>
    <xdr:ext cx="5431972" cy="1447802"/>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82123" y="1249135"/>
          <a:ext cx="5431972" cy="1447802"/>
        </a:xfrm>
        <a:prstGeom prst="rect">
          <a:avLst/>
        </a:prstGeom>
        <a:solidFill>
          <a:srgbClr val="FFCCFF"/>
        </a:solidFill>
        <a:ln w="15875">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MY" sz="1200" b="1"/>
            <a:t>PERHATIAN: </a:t>
          </a:r>
        </a:p>
        <a:p>
          <a:r>
            <a:rPr lang="en-MY" sz="1200" b="1"/>
            <a:t>a) Kod</a:t>
          </a:r>
          <a:r>
            <a:rPr lang="en-MY" sz="1200" b="1" baseline="0"/>
            <a:t> Kursus yang berubah hanya disebabkan perubahan tahun perlu diletakkan di ruang kod kursus di dalam sheet ini. Contohnya kursus yang berubah dari tahun 1 ke tahun 2: TMF1314/TMF2364. </a:t>
          </a:r>
        </a:p>
        <a:p>
          <a:r>
            <a:rPr lang="en-MY" sz="1200" b="1" baseline="0"/>
            <a:t>b) Letak semua kursus kecuali kursus yang didlm sheet GUGUR-TAMBAH. </a:t>
          </a:r>
        </a:p>
        <a:p>
          <a:r>
            <a:rPr lang="en-MY" sz="1200" b="1" baseline="0"/>
            <a:t>c) Kursus yang mempunyai CLO berbeza tidak boleh diletakkan di dalam sheet ini, mohon diletakkan di sheet Gugur-Tambah, di ruang Kursus Tukar Ganti.</a:t>
          </a:r>
          <a:endParaRPr lang="en-MY" sz="1200" b="1"/>
        </a:p>
      </xdr:txBody>
    </xdr:sp>
    <xdr:clientData/>
  </xdr:oneCellAnchor>
  <xdr:oneCellAnchor>
    <xdr:from>
      <xdr:col>7</xdr:col>
      <xdr:colOff>326572</xdr:colOff>
      <xdr:row>2</xdr:row>
      <xdr:rowOff>10886</xdr:rowOff>
    </xdr:from>
    <xdr:ext cx="2547257" cy="892628"/>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52458" y="468086"/>
          <a:ext cx="2547257" cy="892628"/>
        </a:xfrm>
        <a:prstGeom prst="rect">
          <a:avLst/>
        </a:prstGeom>
        <a:solidFill>
          <a:srgbClr val="FFCCFF"/>
        </a:solidFill>
        <a:ln w="19050">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MY" sz="1200" b="1"/>
            <a:t>PERHATIAN:</a:t>
          </a:r>
          <a:r>
            <a:rPr lang="en-MY" sz="1200" b="1" baseline="0"/>
            <a:t> Hanya maklumat di ruang Course Learning Outcome sahaja yang diambil kira di dalam kiraan peratusan perubahan</a:t>
          </a:r>
          <a:endParaRPr lang="en-MY" sz="1200" b="1"/>
        </a:p>
      </xdr:txBody>
    </xdr:sp>
    <xdr:clientData/>
  </xdr:oneCellAnchor>
  <xdr:twoCellAnchor>
    <xdr:from>
      <xdr:col>8</xdr:col>
      <xdr:colOff>402772</xdr:colOff>
      <xdr:row>6</xdr:row>
      <xdr:rowOff>87085</xdr:rowOff>
    </xdr:from>
    <xdr:to>
      <xdr:col>8</xdr:col>
      <xdr:colOff>827314</xdr:colOff>
      <xdr:row>6</xdr:row>
      <xdr:rowOff>391884</xdr:rowOff>
    </xdr:to>
    <xdr:sp macro="" textlink="">
      <xdr:nvSpPr>
        <xdr:cNvPr id="6" name="Arrow: Down 5">
          <a:extLst>
            <a:ext uri="{FF2B5EF4-FFF2-40B4-BE49-F238E27FC236}">
              <a16:creationId xmlns:a16="http://schemas.microsoft.com/office/drawing/2014/main" id="{00000000-0008-0000-0300-000006000000}"/>
            </a:ext>
          </a:extLst>
        </xdr:cNvPr>
        <xdr:cNvSpPr/>
      </xdr:nvSpPr>
      <xdr:spPr>
        <a:xfrm>
          <a:off x="6977743" y="1262742"/>
          <a:ext cx="424542" cy="3047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clientData/>
  </xdr:twoCellAnchor>
  <xdr:twoCellAnchor>
    <xdr:from>
      <xdr:col>1</xdr:col>
      <xdr:colOff>228601</xdr:colOff>
      <xdr:row>9</xdr:row>
      <xdr:rowOff>141513</xdr:rowOff>
    </xdr:from>
    <xdr:to>
      <xdr:col>1</xdr:col>
      <xdr:colOff>674915</xdr:colOff>
      <xdr:row>9</xdr:row>
      <xdr:rowOff>707570</xdr:rowOff>
    </xdr:to>
    <xdr:sp macro="" textlink="">
      <xdr:nvSpPr>
        <xdr:cNvPr id="8" name="Arrow: Down 7">
          <a:extLst>
            <a:ext uri="{FF2B5EF4-FFF2-40B4-BE49-F238E27FC236}">
              <a16:creationId xmlns:a16="http://schemas.microsoft.com/office/drawing/2014/main" id="{00000000-0008-0000-0300-000008000000}"/>
            </a:ext>
          </a:extLst>
        </xdr:cNvPr>
        <xdr:cNvSpPr/>
      </xdr:nvSpPr>
      <xdr:spPr>
        <a:xfrm>
          <a:off x="555172" y="2220684"/>
          <a:ext cx="446314" cy="566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clientData/>
  </xdr:twoCellAnchor>
  <xdr:oneCellAnchor>
    <xdr:from>
      <xdr:col>10</xdr:col>
      <xdr:colOff>293913</xdr:colOff>
      <xdr:row>2</xdr:row>
      <xdr:rowOff>217715</xdr:rowOff>
    </xdr:from>
    <xdr:ext cx="5802085" cy="587828"/>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904513" y="587829"/>
          <a:ext cx="5802085" cy="587828"/>
        </a:xfrm>
        <a:prstGeom prst="rect">
          <a:avLst/>
        </a:prstGeom>
        <a:solidFill>
          <a:srgbClr val="FFCCFF"/>
        </a:solidFill>
        <a:ln w="19050">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MY" sz="1200" b="1"/>
            <a:t>PERHATIAN:</a:t>
          </a:r>
          <a:r>
            <a:rPr lang="en-MY" sz="1200" b="1" baseline="0"/>
            <a:t> Maklumat perubahan di bahagian Kandungan Kursus, SLT, Aktiviti P&amp;P dan Strategi Pentaksiran perlu di isi untuk rekod.</a:t>
          </a:r>
          <a:endParaRPr lang="en-MY" sz="1200" b="1"/>
        </a:p>
      </xdr:txBody>
    </xdr:sp>
    <xdr:clientData/>
  </xdr:oneCellAnchor>
  <xdr:twoCellAnchor>
    <xdr:from>
      <xdr:col>11</xdr:col>
      <xdr:colOff>1143001</xdr:colOff>
      <xdr:row>6</xdr:row>
      <xdr:rowOff>65313</xdr:rowOff>
    </xdr:from>
    <xdr:to>
      <xdr:col>12</xdr:col>
      <xdr:colOff>152400</xdr:colOff>
      <xdr:row>6</xdr:row>
      <xdr:rowOff>348342</xdr:rowOff>
    </xdr:to>
    <xdr:sp macro="" textlink="">
      <xdr:nvSpPr>
        <xdr:cNvPr id="10" name="Arrow: Down 9">
          <a:extLst>
            <a:ext uri="{FF2B5EF4-FFF2-40B4-BE49-F238E27FC236}">
              <a16:creationId xmlns:a16="http://schemas.microsoft.com/office/drawing/2014/main" id="{00000000-0008-0000-0300-00000A000000}"/>
            </a:ext>
          </a:extLst>
        </xdr:cNvPr>
        <xdr:cNvSpPr/>
      </xdr:nvSpPr>
      <xdr:spPr>
        <a:xfrm>
          <a:off x="11266715" y="1240970"/>
          <a:ext cx="446314" cy="2830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clientData/>
  </xdr:twoCellAnchor>
  <xdr:twoCellAnchor editAs="oneCell">
    <xdr:from>
      <xdr:col>9</xdr:col>
      <xdr:colOff>2</xdr:colOff>
      <xdr:row>63</xdr:row>
      <xdr:rowOff>529167</xdr:rowOff>
    </xdr:from>
    <xdr:to>
      <xdr:col>23</xdr:col>
      <xdr:colOff>146204</xdr:colOff>
      <xdr:row>70</xdr:row>
      <xdr:rowOff>141655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313085" y="14467417"/>
          <a:ext cx="7247619" cy="1295238"/>
        </a:xfrm>
        <a:prstGeom prst="rect">
          <a:avLst/>
        </a:prstGeom>
      </xdr:spPr>
    </xdr:pic>
    <xdr:clientData/>
  </xdr:twoCellAnchor>
  <xdr:oneCellAnchor>
    <xdr:from>
      <xdr:col>10</xdr:col>
      <xdr:colOff>1428751</xdr:colOff>
      <xdr:row>75</xdr:row>
      <xdr:rowOff>137584</xdr:rowOff>
    </xdr:from>
    <xdr:ext cx="3323166" cy="436786"/>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9789584" y="16531167"/>
          <a:ext cx="3323166" cy="436786"/>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r>
            <a:rPr lang="en-US" sz="1100"/>
            <a:t>Jangan</a:t>
          </a:r>
          <a:r>
            <a:rPr lang="en-US" sz="1100" baseline="0"/>
            <a:t> di isi baris ke 3 kerana ianya pilih 2 daripada 3. Isi dua baris sahaja.</a:t>
          </a:r>
          <a:endParaRPr lang="en-US" sz="1100"/>
        </a:p>
      </xdr:txBody>
    </xdr:sp>
    <xdr:clientData/>
  </xdr:oneCellAnchor>
  <xdr:twoCellAnchor>
    <xdr:from>
      <xdr:col>11</xdr:col>
      <xdr:colOff>1270001</xdr:colOff>
      <xdr:row>70</xdr:row>
      <xdr:rowOff>95251</xdr:rowOff>
    </xdr:from>
    <xdr:to>
      <xdr:col>12</xdr:col>
      <xdr:colOff>211667</xdr:colOff>
      <xdr:row>75</xdr:row>
      <xdr:rowOff>137584</xdr:rowOff>
    </xdr:to>
    <xdr:cxnSp macro="">
      <xdr:nvCxnSpPr>
        <xdr:cNvPr id="12" name="Straight Arrow Connector 11">
          <a:extLst>
            <a:ext uri="{FF2B5EF4-FFF2-40B4-BE49-F238E27FC236}">
              <a16:creationId xmlns:a16="http://schemas.microsoft.com/office/drawing/2014/main" id="{00000000-0008-0000-0300-00000C000000}"/>
            </a:ext>
          </a:extLst>
        </xdr:cNvPr>
        <xdr:cNvCxnSpPr>
          <a:stCxn id="5" idx="0"/>
        </xdr:cNvCxnSpPr>
      </xdr:nvCxnSpPr>
      <xdr:spPr>
        <a:xfrm flipH="1" flipV="1">
          <a:off x="11112501" y="15716251"/>
          <a:ext cx="338666" cy="814916"/>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211667</xdr:colOff>
      <xdr:row>70</xdr:row>
      <xdr:rowOff>95251</xdr:rowOff>
    </xdr:from>
    <xdr:to>
      <xdr:col>12</xdr:col>
      <xdr:colOff>486833</xdr:colOff>
      <xdr:row>75</xdr:row>
      <xdr:rowOff>137584</xdr:rowOff>
    </xdr:to>
    <xdr:cxnSp macro="">
      <xdr:nvCxnSpPr>
        <xdr:cNvPr id="14" name="Straight Arrow Connector 13">
          <a:extLst>
            <a:ext uri="{FF2B5EF4-FFF2-40B4-BE49-F238E27FC236}">
              <a16:creationId xmlns:a16="http://schemas.microsoft.com/office/drawing/2014/main" id="{00000000-0008-0000-0300-00000E000000}"/>
            </a:ext>
          </a:extLst>
        </xdr:cNvPr>
        <xdr:cNvCxnSpPr>
          <a:stCxn id="5" idx="0"/>
        </xdr:cNvCxnSpPr>
      </xdr:nvCxnSpPr>
      <xdr:spPr>
        <a:xfrm flipV="1">
          <a:off x="11451167" y="15716251"/>
          <a:ext cx="275166" cy="814916"/>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211667</xdr:colOff>
      <xdr:row>70</xdr:row>
      <xdr:rowOff>105833</xdr:rowOff>
    </xdr:from>
    <xdr:to>
      <xdr:col>12</xdr:col>
      <xdr:colOff>1121833</xdr:colOff>
      <xdr:row>75</xdr:row>
      <xdr:rowOff>137584</xdr:rowOff>
    </xdr:to>
    <xdr:cxnSp macro="">
      <xdr:nvCxnSpPr>
        <xdr:cNvPr id="16" name="Straight Arrow Connector 15">
          <a:extLst>
            <a:ext uri="{FF2B5EF4-FFF2-40B4-BE49-F238E27FC236}">
              <a16:creationId xmlns:a16="http://schemas.microsoft.com/office/drawing/2014/main" id="{00000000-0008-0000-0300-000010000000}"/>
            </a:ext>
          </a:extLst>
        </xdr:cNvPr>
        <xdr:cNvCxnSpPr>
          <a:stCxn id="5" idx="0"/>
        </xdr:cNvCxnSpPr>
      </xdr:nvCxnSpPr>
      <xdr:spPr>
        <a:xfrm flipV="1">
          <a:off x="11451167" y="15726833"/>
          <a:ext cx="910166" cy="80433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211667</xdr:colOff>
      <xdr:row>70</xdr:row>
      <xdr:rowOff>105833</xdr:rowOff>
    </xdr:from>
    <xdr:to>
      <xdr:col>13</xdr:col>
      <xdr:colOff>190500</xdr:colOff>
      <xdr:row>75</xdr:row>
      <xdr:rowOff>137584</xdr:rowOff>
    </xdr:to>
    <xdr:cxnSp macro="">
      <xdr:nvCxnSpPr>
        <xdr:cNvPr id="18" name="Straight Arrow Connector 17">
          <a:extLst>
            <a:ext uri="{FF2B5EF4-FFF2-40B4-BE49-F238E27FC236}">
              <a16:creationId xmlns:a16="http://schemas.microsoft.com/office/drawing/2014/main" id="{00000000-0008-0000-0300-000012000000}"/>
            </a:ext>
          </a:extLst>
        </xdr:cNvPr>
        <xdr:cNvCxnSpPr>
          <a:stCxn id="5" idx="0"/>
        </xdr:cNvCxnSpPr>
      </xdr:nvCxnSpPr>
      <xdr:spPr>
        <a:xfrm flipV="1">
          <a:off x="11451167" y="15726833"/>
          <a:ext cx="1693333" cy="80433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2</xdr:col>
      <xdr:colOff>1894417</xdr:colOff>
      <xdr:row>75</xdr:row>
      <xdr:rowOff>158749</xdr:rowOff>
    </xdr:from>
    <xdr:ext cx="2557623" cy="264560"/>
    <xdr:sp macro="" textlink="">
      <xdr:nvSpPr>
        <xdr:cNvPr id="15" name="TextBox 14">
          <a:extLst>
            <a:ext uri="{FF2B5EF4-FFF2-40B4-BE49-F238E27FC236}">
              <a16:creationId xmlns:a16="http://schemas.microsoft.com/office/drawing/2014/main" id="{F5B2EBFB-234D-42F2-80AC-6A4D9219BF31}"/>
            </a:ext>
          </a:extLst>
        </xdr:cNvPr>
        <xdr:cNvSpPr txBox="1"/>
      </xdr:nvSpPr>
      <xdr:spPr>
        <a:xfrm>
          <a:off x="3048000" y="17007416"/>
          <a:ext cx="2557623" cy="264560"/>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a:solidFill>
                <a:schemeClr val="bg1"/>
              </a:solidFill>
            </a:rPr>
            <a:t>Jangan</a:t>
          </a:r>
          <a:r>
            <a:rPr lang="en-MY" sz="1100" baseline="0">
              <a:solidFill>
                <a:schemeClr val="bg1"/>
              </a:solidFill>
            </a:rPr>
            <a:t> edit maklumat di dalam kotak ini .</a:t>
          </a:r>
          <a:endParaRPr lang="en-MY" sz="1100">
            <a:solidFill>
              <a:schemeClr val="bg1"/>
            </a:solidFill>
          </a:endParaRPr>
        </a:p>
      </xdr:txBody>
    </xdr:sp>
    <xdr:clientData/>
  </xdr:oneCellAnchor>
  <xdr:twoCellAnchor>
    <xdr:from>
      <xdr:col>3</xdr:col>
      <xdr:colOff>93479</xdr:colOff>
      <xdr:row>71</xdr:row>
      <xdr:rowOff>137584</xdr:rowOff>
    </xdr:from>
    <xdr:to>
      <xdr:col>3</xdr:col>
      <xdr:colOff>95250</xdr:colOff>
      <xdr:row>75</xdr:row>
      <xdr:rowOff>158749</xdr:rowOff>
    </xdr:to>
    <xdr:cxnSp macro="">
      <xdr:nvCxnSpPr>
        <xdr:cNvPr id="13" name="Straight Arrow Connector 12">
          <a:extLst>
            <a:ext uri="{FF2B5EF4-FFF2-40B4-BE49-F238E27FC236}">
              <a16:creationId xmlns:a16="http://schemas.microsoft.com/office/drawing/2014/main" id="{56C73140-CE67-406D-B46C-CCE2DE17AD45}"/>
            </a:ext>
          </a:extLst>
        </xdr:cNvPr>
        <xdr:cNvCxnSpPr>
          <a:stCxn id="15" idx="0"/>
        </xdr:cNvCxnSpPr>
      </xdr:nvCxnSpPr>
      <xdr:spPr>
        <a:xfrm flipV="1">
          <a:off x="4326812" y="16404167"/>
          <a:ext cx="1771" cy="6032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93479</xdr:colOff>
      <xdr:row>72</xdr:row>
      <xdr:rowOff>52917</xdr:rowOff>
    </xdr:from>
    <xdr:to>
      <xdr:col>4</xdr:col>
      <xdr:colOff>296334</xdr:colOff>
      <xdr:row>75</xdr:row>
      <xdr:rowOff>158749</xdr:rowOff>
    </xdr:to>
    <xdr:cxnSp macro="">
      <xdr:nvCxnSpPr>
        <xdr:cNvPr id="20" name="Straight Arrow Connector 19">
          <a:extLst>
            <a:ext uri="{FF2B5EF4-FFF2-40B4-BE49-F238E27FC236}">
              <a16:creationId xmlns:a16="http://schemas.microsoft.com/office/drawing/2014/main" id="{8992AD3F-4D0A-4177-A7F1-32CDE5670267}"/>
            </a:ext>
          </a:extLst>
        </xdr:cNvPr>
        <xdr:cNvCxnSpPr>
          <a:stCxn id="15" idx="0"/>
        </xdr:cNvCxnSpPr>
      </xdr:nvCxnSpPr>
      <xdr:spPr>
        <a:xfrm flipV="1">
          <a:off x="4326812" y="16510000"/>
          <a:ext cx="869605" cy="4974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751418</xdr:colOff>
      <xdr:row>0</xdr:row>
      <xdr:rowOff>171753</xdr:rowOff>
    </xdr:from>
    <xdr:to>
      <xdr:col>2</xdr:col>
      <xdr:colOff>2779058</xdr:colOff>
      <xdr:row>5</xdr:row>
      <xdr:rowOff>98836</xdr:rowOff>
    </xdr:to>
    <xdr:pic>
      <xdr:nvPicPr>
        <xdr:cNvPr id="19" name="Picture 18">
          <a:extLst>
            <a:ext uri="{FF2B5EF4-FFF2-40B4-BE49-F238E27FC236}">
              <a16:creationId xmlns:a16="http://schemas.microsoft.com/office/drawing/2014/main" id="{A4D62DEF-4FAF-45FF-BE85-C8F108371E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1" y="171753"/>
          <a:ext cx="2027640" cy="99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307975</xdr:colOff>
      <xdr:row>27</xdr:row>
      <xdr:rowOff>129539</xdr:rowOff>
    </xdr:from>
    <xdr:to>
      <xdr:col>5</xdr:col>
      <xdr:colOff>714376</xdr:colOff>
      <xdr:row>30</xdr:row>
      <xdr:rowOff>82548</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6337300" y="6958964"/>
          <a:ext cx="1797051" cy="51498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MY" sz="1100" b="1">
              <a:latin typeface="Arial" panose="020B0604020202020204" pitchFamily="34" charset="0"/>
              <a:cs typeface="Arial" panose="020B0604020202020204" pitchFamily="34" charset="0"/>
            </a:rPr>
            <a:t>&lt;&lt;Kembali</a:t>
          </a:r>
        </a:p>
      </xdr:txBody>
    </xdr:sp>
    <xdr:clientData/>
  </xdr:twoCellAnchor>
  <xdr:twoCellAnchor editAs="oneCell">
    <xdr:from>
      <xdr:col>3</xdr:col>
      <xdr:colOff>1114425</xdr:colOff>
      <xdr:row>0</xdr:row>
      <xdr:rowOff>97761</xdr:rowOff>
    </xdr:from>
    <xdr:to>
      <xdr:col>4</xdr:col>
      <xdr:colOff>571373</xdr:colOff>
      <xdr:row>5</xdr:row>
      <xdr:rowOff>60735</xdr:rowOff>
    </xdr:to>
    <xdr:pic>
      <xdr:nvPicPr>
        <xdr:cNvPr id="5" name="Picture 4">
          <a:extLst>
            <a:ext uri="{FF2B5EF4-FFF2-40B4-BE49-F238E27FC236}">
              <a16:creationId xmlns:a16="http://schemas.microsoft.com/office/drawing/2014/main" id="{90CBDD9A-A728-4E07-9600-380E4A22E8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2475" y="97761"/>
          <a:ext cx="2038223" cy="1001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3:R33"/>
  <sheetViews>
    <sheetView showGridLines="0" showRowColHeaders="0" zoomScale="115" zoomScaleNormal="115" workbookViewId="0">
      <selection activeCell="J4" sqref="J4"/>
    </sheetView>
  </sheetViews>
  <sheetFormatPr defaultRowHeight="15" x14ac:dyDescent="0.25"/>
  <cols>
    <col min="3" max="3" width="8.5703125" customWidth="1"/>
    <col min="4" max="4" width="9.140625" customWidth="1"/>
    <col min="9" max="9" width="9.140625" customWidth="1"/>
    <col min="10" max="10" width="25.28515625" customWidth="1"/>
    <col min="16" max="16" width="1.42578125" customWidth="1"/>
    <col min="17" max="17" width="3.28515625" customWidth="1"/>
    <col min="18" max="18" width="0.85546875" hidden="1" customWidth="1"/>
    <col min="19" max="20" width="1.28515625" customWidth="1"/>
  </cols>
  <sheetData>
    <row r="3" spans="2:18" ht="18" x14ac:dyDescent="0.25">
      <c r="E3" s="21"/>
      <c r="F3" s="21"/>
      <c r="G3" s="21"/>
      <c r="H3" s="21"/>
      <c r="I3" s="22"/>
      <c r="J3" s="20"/>
    </row>
    <row r="4" spans="2:18" x14ac:dyDescent="0.25">
      <c r="D4" s="23"/>
      <c r="E4" s="23"/>
      <c r="F4" s="23"/>
      <c r="G4" s="23"/>
      <c r="H4" s="23"/>
      <c r="I4" s="23"/>
      <c r="J4" s="23"/>
    </row>
    <row r="5" spans="2:18" x14ac:dyDescent="0.25">
      <c r="D5" s="23"/>
      <c r="E5" s="23"/>
      <c r="F5" s="23"/>
      <c r="G5" s="23"/>
      <c r="H5" s="23"/>
      <c r="I5" s="23"/>
      <c r="J5" s="23"/>
    </row>
    <row r="6" spans="2:18" ht="18" x14ac:dyDescent="0.25">
      <c r="D6" s="21" t="s">
        <v>290</v>
      </c>
    </row>
    <row r="7" spans="2:18" x14ac:dyDescent="0.25">
      <c r="B7" s="20"/>
      <c r="C7" s="20"/>
      <c r="D7" s="20"/>
      <c r="E7" s="20"/>
      <c r="F7" s="20"/>
      <c r="G7" s="20"/>
      <c r="H7" s="20"/>
      <c r="I7" s="20"/>
      <c r="J7" s="20"/>
      <c r="K7" s="20"/>
    </row>
    <row r="8" spans="2:18" x14ac:dyDescent="0.25">
      <c r="B8" s="26" t="s">
        <v>41</v>
      </c>
      <c r="C8" s="26"/>
      <c r="D8" s="26"/>
      <c r="E8" s="26"/>
      <c r="F8" s="26"/>
      <c r="G8" s="20"/>
      <c r="H8" s="20"/>
      <c r="I8" s="20"/>
      <c r="J8" s="20"/>
      <c r="K8" s="20"/>
    </row>
    <row r="9" spans="2:18" ht="11.25" customHeight="1" thickBot="1" x14ac:dyDescent="0.3">
      <c r="B9" s="20"/>
      <c r="C9" s="20"/>
      <c r="D9" s="20"/>
      <c r="G9" s="20"/>
      <c r="H9" s="20"/>
      <c r="I9" s="20"/>
      <c r="J9" s="20"/>
      <c r="K9" s="20"/>
      <c r="L9" s="20"/>
    </row>
    <row r="10" spans="2:18" ht="15.75" thickBot="1" x14ac:dyDescent="0.3">
      <c r="B10" s="23" t="s">
        <v>39</v>
      </c>
      <c r="C10" s="23"/>
      <c r="D10" s="24"/>
      <c r="G10" s="184" t="s">
        <v>258</v>
      </c>
      <c r="H10" s="185"/>
      <c r="I10" s="185"/>
      <c r="J10" s="185"/>
      <c r="K10" s="185"/>
      <c r="L10" s="186"/>
    </row>
    <row r="11" spans="2:18" ht="15.75" thickBot="1" x14ac:dyDescent="0.3">
      <c r="B11" s="25"/>
      <c r="C11" s="25"/>
      <c r="D11" s="25"/>
      <c r="G11" s="25"/>
      <c r="H11" s="20"/>
      <c r="I11" s="20"/>
      <c r="J11" s="20"/>
      <c r="K11" s="20"/>
      <c r="L11" s="20"/>
    </row>
    <row r="12" spans="2:18" ht="15.75" thickBot="1" x14ac:dyDescent="0.3">
      <c r="B12" s="23" t="s">
        <v>40</v>
      </c>
      <c r="C12" s="23"/>
      <c r="D12" s="23"/>
      <c r="G12" s="184" t="s">
        <v>273</v>
      </c>
      <c r="H12" s="185"/>
      <c r="I12" s="185"/>
      <c r="J12" s="185"/>
      <c r="K12" s="185"/>
      <c r="L12" s="186"/>
    </row>
    <row r="13" spans="2:18" ht="15.75" thickBot="1" x14ac:dyDescent="0.3">
      <c r="B13" s="20"/>
      <c r="C13" s="20"/>
      <c r="D13" s="20"/>
      <c r="E13" s="20"/>
      <c r="F13" s="20"/>
      <c r="G13" s="20"/>
      <c r="H13" s="20"/>
      <c r="I13" s="20"/>
      <c r="J13" s="20"/>
      <c r="K13" s="20"/>
    </row>
    <row r="14" spans="2:18" ht="17.25" thickBot="1" x14ac:dyDescent="0.35">
      <c r="B14" s="63" t="s">
        <v>64</v>
      </c>
      <c r="C14" s="63"/>
      <c r="D14" s="63"/>
      <c r="E14" s="49"/>
      <c r="F14" s="49"/>
      <c r="G14" s="77">
        <v>4</v>
      </c>
      <c r="H14" s="78" t="s">
        <v>65</v>
      </c>
      <c r="I14" s="49"/>
      <c r="J14" s="49"/>
      <c r="K14" s="49"/>
      <c r="L14" s="49"/>
      <c r="M14" s="49"/>
      <c r="N14" s="49"/>
      <c r="R14" t="s">
        <v>57</v>
      </c>
    </row>
    <row r="15" spans="2:18" ht="17.25" thickBot="1" x14ac:dyDescent="0.35">
      <c r="B15" s="49"/>
      <c r="C15" s="49"/>
      <c r="D15" s="49"/>
      <c r="E15" s="49"/>
      <c r="F15" s="49"/>
      <c r="G15" s="49"/>
      <c r="H15" s="49"/>
      <c r="I15" s="49"/>
      <c r="J15" s="49"/>
      <c r="K15" s="49"/>
      <c r="L15" s="49"/>
      <c r="M15" s="49"/>
      <c r="N15" s="49"/>
      <c r="R15" t="s">
        <v>58</v>
      </c>
    </row>
    <row r="16" spans="2:18" ht="15" customHeight="1" thickBot="1" x14ac:dyDescent="0.35">
      <c r="B16" s="63" t="s">
        <v>88</v>
      </c>
      <c r="C16" s="63"/>
      <c r="D16" s="63"/>
      <c r="E16" s="63"/>
      <c r="F16" s="49"/>
      <c r="G16" s="76" t="s">
        <v>58</v>
      </c>
      <c r="H16" s="49"/>
      <c r="I16" s="49"/>
      <c r="J16" s="187"/>
      <c r="K16" s="187"/>
      <c r="L16" s="49"/>
      <c r="M16" s="49"/>
      <c r="N16" s="49"/>
    </row>
    <row r="17" spans="2:14" ht="17.25" thickBot="1" x14ac:dyDescent="0.35">
      <c r="B17" s="49"/>
      <c r="C17" s="49"/>
      <c r="D17" s="49"/>
      <c r="E17" s="49"/>
      <c r="F17" s="49"/>
      <c r="G17" s="49"/>
      <c r="H17" s="49"/>
      <c r="I17" s="49"/>
      <c r="J17" s="49"/>
      <c r="K17" s="49"/>
      <c r="L17" s="49"/>
      <c r="M17" s="49"/>
      <c r="N17" s="49"/>
    </row>
    <row r="18" spans="2:14" ht="17.25" thickBot="1" x14ac:dyDescent="0.35">
      <c r="B18" s="63" t="s">
        <v>89</v>
      </c>
      <c r="C18" s="63"/>
      <c r="D18" s="63"/>
      <c r="E18" s="63"/>
      <c r="F18" s="49"/>
      <c r="G18" s="76" t="s">
        <v>58</v>
      </c>
      <c r="H18" s="49"/>
      <c r="I18" s="49"/>
      <c r="J18" s="49"/>
      <c r="K18" s="49"/>
      <c r="L18" s="49"/>
      <c r="M18" s="49"/>
      <c r="N18" s="49"/>
    </row>
    <row r="19" spans="2:14" ht="17.25" thickBot="1" x14ac:dyDescent="0.35">
      <c r="B19" s="49"/>
      <c r="C19" s="49"/>
      <c r="D19" s="49"/>
      <c r="E19" s="49"/>
      <c r="F19" s="49"/>
      <c r="G19" s="49"/>
      <c r="H19" s="49"/>
      <c r="I19" s="49"/>
      <c r="J19" s="49"/>
      <c r="K19" s="49"/>
      <c r="L19" s="49"/>
      <c r="M19" s="49"/>
      <c r="N19" s="49"/>
    </row>
    <row r="20" spans="2:14" ht="15" customHeight="1" thickBot="1" x14ac:dyDescent="0.35">
      <c r="B20" s="63" t="s">
        <v>66</v>
      </c>
      <c r="C20" s="63"/>
      <c r="D20" s="63"/>
      <c r="E20" s="49"/>
      <c r="F20" s="49"/>
      <c r="G20" s="188"/>
      <c r="H20" s="188"/>
      <c r="I20" s="188"/>
      <c r="J20" s="188"/>
      <c r="K20" s="188"/>
      <c r="L20" s="189"/>
      <c r="M20" s="75"/>
      <c r="N20" s="74"/>
    </row>
    <row r="21" spans="2:14" ht="17.25" thickBot="1" x14ac:dyDescent="0.35">
      <c r="B21" s="51" t="s">
        <v>67</v>
      </c>
      <c r="C21" s="49"/>
      <c r="D21" s="49"/>
      <c r="E21" s="49"/>
      <c r="F21" s="49"/>
      <c r="G21" s="49"/>
      <c r="H21" s="49"/>
      <c r="I21" s="49"/>
      <c r="J21" s="49"/>
      <c r="K21" s="49"/>
      <c r="L21" s="49"/>
      <c r="M21" s="49"/>
      <c r="N21" s="49"/>
    </row>
    <row r="22" spans="2:14" ht="17.25" thickBot="1" x14ac:dyDescent="0.35">
      <c r="B22" s="63" t="s">
        <v>68</v>
      </c>
      <c r="C22" s="63"/>
      <c r="D22" s="63"/>
      <c r="E22" s="49"/>
      <c r="F22" s="49"/>
      <c r="G22" s="76"/>
      <c r="H22" s="50" t="s">
        <v>65</v>
      </c>
      <c r="I22" s="49"/>
      <c r="J22" s="49"/>
      <c r="K22" s="49"/>
      <c r="L22" s="49"/>
      <c r="M22" s="49"/>
      <c r="N22" s="49"/>
    </row>
    <row r="23" spans="2:14" ht="16.5" x14ac:dyDescent="0.3">
      <c r="B23" s="51" t="s">
        <v>67</v>
      </c>
      <c r="C23" s="49"/>
      <c r="D23" s="49"/>
      <c r="E23" s="49"/>
      <c r="F23" s="49"/>
      <c r="G23" s="49"/>
      <c r="H23" s="49"/>
      <c r="I23" s="49"/>
      <c r="J23" s="49"/>
      <c r="K23" s="49"/>
      <c r="L23" s="49"/>
      <c r="M23" s="49"/>
      <c r="N23" s="49"/>
    </row>
    <row r="24" spans="2:14" ht="17.25" thickBot="1" x14ac:dyDescent="0.35">
      <c r="B24" s="49"/>
      <c r="C24" s="49"/>
      <c r="D24" s="49"/>
      <c r="E24" s="49"/>
      <c r="F24" s="49"/>
      <c r="G24" s="49"/>
      <c r="H24" s="49"/>
      <c r="I24" s="49"/>
      <c r="J24" s="49"/>
      <c r="K24" s="49"/>
      <c r="L24" s="49"/>
      <c r="M24" s="49"/>
      <c r="N24" s="49"/>
    </row>
    <row r="25" spans="2:14" ht="15.75" thickBot="1" x14ac:dyDescent="0.3">
      <c r="B25" s="23" t="s">
        <v>291</v>
      </c>
      <c r="G25" s="182"/>
    </row>
    <row r="26" spans="2:14" x14ac:dyDescent="0.25">
      <c r="B26" s="23"/>
      <c r="C26" s="20"/>
      <c r="D26" s="20"/>
      <c r="E26" s="20"/>
      <c r="F26" s="20"/>
      <c r="G26" s="20"/>
      <c r="H26" s="20"/>
      <c r="I26" s="20"/>
      <c r="J26" s="20"/>
    </row>
    <row r="27" spans="2:14" ht="14.45" customHeight="1" x14ac:dyDescent="0.25">
      <c r="B27" s="180"/>
      <c r="C27" s="180"/>
      <c r="D27" s="180"/>
      <c r="E27" s="180"/>
      <c r="F27" s="180"/>
      <c r="G27" s="180"/>
      <c r="H27" s="180"/>
      <c r="I27" s="180"/>
      <c r="J27" s="180"/>
    </row>
    <row r="28" spans="2:14" x14ac:dyDescent="0.25">
      <c r="B28" s="180"/>
      <c r="C28" s="180"/>
      <c r="D28" s="180"/>
      <c r="E28" s="180"/>
      <c r="F28" s="180"/>
      <c r="G28" s="180"/>
      <c r="H28" s="180"/>
      <c r="I28" s="180"/>
      <c r="J28" s="180"/>
    </row>
    <row r="29" spans="2:14" x14ac:dyDescent="0.25">
      <c r="B29" s="180"/>
      <c r="C29" s="180"/>
      <c r="D29" s="180"/>
      <c r="E29" s="180"/>
      <c r="F29" s="180"/>
      <c r="G29" s="180"/>
      <c r="H29" s="180"/>
      <c r="I29" s="180"/>
      <c r="J29" s="180"/>
    </row>
    <row r="30" spans="2:14" x14ac:dyDescent="0.25">
      <c r="B30" s="180"/>
      <c r="C30" s="180"/>
      <c r="D30" s="180"/>
      <c r="E30" s="180"/>
      <c r="F30" s="180"/>
      <c r="G30" s="180"/>
      <c r="H30" s="180"/>
      <c r="I30" s="180"/>
      <c r="J30" s="180"/>
    </row>
    <row r="31" spans="2:14" x14ac:dyDescent="0.25">
      <c r="B31" s="180"/>
      <c r="C31" s="180"/>
      <c r="D31" s="180"/>
      <c r="E31" s="180"/>
      <c r="F31" s="180"/>
      <c r="G31" s="180"/>
      <c r="H31" s="180"/>
      <c r="I31" s="180"/>
      <c r="J31" s="180"/>
    </row>
    <row r="32" spans="2:14" x14ac:dyDescent="0.25">
      <c r="B32" s="180"/>
      <c r="C32" s="180"/>
      <c r="D32" s="180"/>
      <c r="E32" s="180"/>
      <c r="F32" s="180"/>
      <c r="G32" s="180"/>
      <c r="H32" s="180"/>
      <c r="I32" s="180"/>
      <c r="J32" s="180"/>
    </row>
    <row r="33" spans="2:10" x14ac:dyDescent="0.25">
      <c r="B33" s="181"/>
      <c r="C33" s="181"/>
      <c r="D33" s="181"/>
      <c r="E33" s="181"/>
      <c r="F33" s="181"/>
      <c r="G33" s="181"/>
      <c r="H33" s="181"/>
      <c r="I33" s="181"/>
      <c r="J33" s="181"/>
    </row>
  </sheetData>
  <mergeCells count="4">
    <mergeCell ref="G10:L10"/>
    <mergeCell ref="G12:L12"/>
    <mergeCell ref="J16:K16"/>
    <mergeCell ref="G20:L20"/>
  </mergeCells>
  <dataValidations xWindow="885" yWindow="334" count="4">
    <dataValidation allowBlank="1" showInputMessage="1" showErrorMessage="1" promptTitle="Nama Fakulti/Pusat" prompt="Masukkan nama fakulti/pusat secara lengkap." sqref="G10:L10" xr:uid="{00000000-0002-0000-0000-000000000000}"/>
    <dataValidation allowBlank="1" showInputMessage="1" showErrorMessage="1" promptTitle="Nama Program" prompt="Masukkan nama program yang disemak secara lengkap." sqref="G12:L12" xr:uid="{00000000-0002-0000-0000-000001000000}"/>
    <dataValidation type="list" allowBlank="1" showInputMessage="1" showErrorMessage="1" sqref="H16" xr:uid="{00000000-0002-0000-0000-000002000000}">
      <formula1>$R$15:$R$16</formula1>
    </dataValidation>
    <dataValidation type="list" allowBlank="1" showInputMessage="1" showErrorMessage="1" sqref="G18 G16" xr:uid="{00000000-0002-0000-0000-000003000000}">
      <formula1>$R$14:$R$15</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3"/>
  <sheetViews>
    <sheetView showGridLines="0" showRowColHeaders="0" workbookViewId="0">
      <selection activeCell="R21" sqref="R21"/>
    </sheetView>
  </sheetViews>
  <sheetFormatPr defaultRowHeight="15" x14ac:dyDescent="0.25"/>
  <cols>
    <col min="2" max="2" width="14.140625" customWidth="1"/>
    <col min="3" max="4" width="9.140625" customWidth="1"/>
    <col min="9" max="9" width="9.140625" customWidth="1"/>
    <col min="10" max="10" width="1" customWidth="1"/>
    <col min="12" max="12" width="9.140625" customWidth="1"/>
    <col min="18" max="18" width="8.7109375" customWidth="1"/>
    <col min="19" max="19" width="2" hidden="1" customWidth="1"/>
    <col min="20" max="20" width="0.140625" hidden="1" customWidth="1"/>
    <col min="21" max="21" width="1.28515625" hidden="1" customWidth="1"/>
    <col min="22" max="22" width="0.140625" hidden="1" customWidth="1"/>
    <col min="23" max="23" width="6.85546875" hidden="1" customWidth="1"/>
    <col min="24" max="24" width="6.140625" hidden="1" customWidth="1"/>
    <col min="25" max="25" width="9.28515625" hidden="1" customWidth="1"/>
    <col min="26" max="26" width="10.7109375" hidden="1" customWidth="1"/>
    <col min="27" max="27" width="3.7109375" hidden="1" customWidth="1"/>
    <col min="28" max="28" width="0.28515625" customWidth="1"/>
    <col min="29" max="29" width="4.5703125" hidden="1" customWidth="1"/>
    <col min="30" max="30" width="0.28515625" hidden="1" customWidth="1"/>
    <col min="31" max="31" width="3.28515625" hidden="1" customWidth="1"/>
    <col min="32" max="32" width="6" customWidth="1"/>
    <col min="258" max="258" width="14.140625" customWidth="1"/>
    <col min="283" max="283" width="18" customWidth="1"/>
    <col min="514" max="514" width="14.140625" customWidth="1"/>
    <col min="539" max="539" width="18" customWidth="1"/>
    <col min="770" max="770" width="14.140625" customWidth="1"/>
    <col min="795" max="795" width="18" customWidth="1"/>
    <col min="1026" max="1026" width="14.140625" customWidth="1"/>
    <col min="1051" max="1051" width="18" customWidth="1"/>
    <col min="1282" max="1282" width="14.140625" customWidth="1"/>
    <col min="1307" max="1307" width="18" customWidth="1"/>
    <col min="1538" max="1538" width="14.140625" customWidth="1"/>
    <col min="1563" max="1563" width="18" customWidth="1"/>
    <col min="1794" max="1794" width="14.140625" customWidth="1"/>
    <col min="1819" max="1819" width="18" customWidth="1"/>
    <col min="2050" max="2050" width="14.140625" customWidth="1"/>
    <col min="2075" max="2075" width="18" customWidth="1"/>
    <col min="2306" max="2306" width="14.140625" customWidth="1"/>
    <col min="2331" max="2331" width="18" customWidth="1"/>
    <col min="2562" max="2562" width="14.140625" customWidth="1"/>
    <col min="2587" max="2587" width="18" customWidth="1"/>
    <col min="2818" max="2818" width="14.140625" customWidth="1"/>
    <col min="2843" max="2843" width="18" customWidth="1"/>
    <col min="3074" max="3074" width="14.140625" customWidth="1"/>
    <col min="3099" max="3099" width="18" customWidth="1"/>
    <col min="3330" max="3330" width="14.140625" customWidth="1"/>
    <col min="3355" max="3355" width="18" customWidth="1"/>
    <col min="3586" max="3586" width="14.140625" customWidth="1"/>
    <col min="3611" max="3611" width="18" customWidth="1"/>
    <col min="3842" max="3842" width="14.140625" customWidth="1"/>
    <col min="3867" max="3867" width="18" customWidth="1"/>
    <col min="4098" max="4098" width="14.140625" customWidth="1"/>
    <col min="4123" max="4123" width="18" customWidth="1"/>
    <col min="4354" max="4354" width="14.140625" customWidth="1"/>
    <col min="4379" max="4379" width="18" customWidth="1"/>
    <col min="4610" max="4610" width="14.140625" customWidth="1"/>
    <col min="4635" max="4635" width="18" customWidth="1"/>
    <col min="4866" max="4866" width="14.140625" customWidth="1"/>
    <col min="4891" max="4891" width="18" customWidth="1"/>
    <col min="5122" max="5122" width="14.140625" customWidth="1"/>
    <col min="5147" max="5147" width="18" customWidth="1"/>
    <col min="5378" max="5378" width="14.140625" customWidth="1"/>
    <col min="5403" max="5403" width="18" customWidth="1"/>
    <col min="5634" max="5634" width="14.140625" customWidth="1"/>
    <col min="5659" max="5659" width="18" customWidth="1"/>
    <col min="5890" max="5890" width="14.140625" customWidth="1"/>
    <col min="5915" max="5915" width="18" customWidth="1"/>
    <col min="6146" max="6146" width="14.140625" customWidth="1"/>
    <col min="6171" max="6171" width="18" customWidth="1"/>
    <col min="6402" max="6402" width="14.140625" customWidth="1"/>
    <col min="6427" max="6427" width="18" customWidth="1"/>
    <col min="6658" max="6658" width="14.140625" customWidth="1"/>
    <col min="6683" max="6683" width="18" customWidth="1"/>
    <col min="6914" max="6914" width="14.140625" customWidth="1"/>
    <col min="6939" max="6939" width="18" customWidth="1"/>
    <col min="7170" max="7170" width="14.140625" customWidth="1"/>
    <col min="7195" max="7195" width="18" customWidth="1"/>
    <col min="7426" max="7426" width="14.140625" customWidth="1"/>
    <col min="7451" max="7451" width="18" customWidth="1"/>
    <col min="7682" max="7682" width="14.140625" customWidth="1"/>
    <col min="7707" max="7707" width="18" customWidth="1"/>
    <col min="7938" max="7938" width="14.140625" customWidth="1"/>
    <col min="7963" max="7963" width="18" customWidth="1"/>
    <col min="8194" max="8194" width="14.140625" customWidth="1"/>
    <col min="8219" max="8219" width="18" customWidth="1"/>
    <col min="8450" max="8450" width="14.140625" customWidth="1"/>
    <col min="8475" max="8475" width="18" customWidth="1"/>
    <col min="8706" max="8706" width="14.140625" customWidth="1"/>
    <col min="8731" max="8731" width="18" customWidth="1"/>
    <col min="8962" max="8962" width="14.140625" customWidth="1"/>
    <col min="8987" max="8987" width="18" customWidth="1"/>
    <col min="9218" max="9218" width="14.140625" customWidth="1"/>
    <col min="9243" max="9243" width="18" customWidth="1"/>
    <col min="9474" max="9474" width="14.140625" customWidth="1"/>
    <col min="9499" max="9499" width="18" customWidth="1"/>
    <col min="9730" max="9730" width="14.140625" customWidth="1"/>
    <col min="9755" max="9755" width="18" customWidth="1"/>
    <col min="9986" max="9986" width="14.140625" customWidth="1"/>
    <col min="10011" max="10011" width="18" customWidth="1"/>
    <col min="10242" max="10242" width="14.140625" customWidth="1"/>
    <col min="10267" max="10267" width="18" customWidth="1"/>
    <col min="10498" max="10498" width="14.140625" customWidth="1"/>
    <col min="10523" max="10523" width="18" customWidth="1"/>
    <col min="10754" max="10754" width="14.140625" customWidth="1"/>
    <col min="10779" max="10779" width="18" customWidth="1"/>
    <col min="11010" max="11010" width="14.140625" customWidth="1"/>
    <col min="11035" max="11035" width="18" customWidth="1"/>
    <col min="11266" max="11266" width="14.140625" customWidth="1"/>
    <col min="11291" max="11291" width="18" customWidth="1"/>
    <col min="11522" max="11522" width="14.140625" customWidth="1"/>
    <col min="11547" max="11547" width="18" customWidth="1"/>
    <col min="11778" max="11778" width="14.140625" customWidth="1"/>
    <col min="11803" max="11803" width="18" customWidth="1"/>
    <col min="12034" max="12034" width="14.140625" customWidth="1"/>
    <col min="12059" max="12059" width="18" customWidth="1"/>
    <col min="12290" max="12290" width="14.140625" customWidth="1"/>
    <col min="12315" max="12315" width="18" customWidth="1"/>
    <col min="12546" max="12546" width="14.140625" customWidth="1"/>
    <col min="12571" max="12571" width="18" customWidth="1"/>
    <col min="12802" max="12802" width="14.140625" customWidth="1"/>
    <col min="12827" max="12827" width="18" customWidth="1"/>
    <col min="13058" max="13058" width="14.140625" customWidth="1"/>
    <col min="13083" max="13083" width="18" customWidth="1"/>
    <col min="13314" max="13314" width="14.140625" customWidth="1"/>
    <col min="13339" max="13339" width="18" customWidth="1"/>
    <col min="13570" max="13570" width="14.140625" customWidth="1"/>
    <col min="13595" max="13595" width="18" customWidth="1"/>
    <col min="13826" max="13826" width="14.140625" customWidth="1"/>
    <col min="13851" max="13851" width="18" customWidth="1"/>
    <col min="14082" max="14082" width="14.140625" customWidth="1"/>
    <col min="14107" max="14107" width="18" customWidth="1"/>
    <col min="14338" max="14338" width="14.140625" customWidth="1"/>
    <col min="14363" max="14363" width="18" customWidth="1"/>
    <col min="14594" max="14594" width="14.140625" customWidth="1"/>
    <col min="14619" max="14619" width="18" customWidth="1"/>
    <col min="14850" max="14850" width="14.140625" customWidth="1"/>
    <col min="14875" max="14875" width="18" customWidth="1"/>
    <col min="15106" max="15106" width="14.140625" customWidth="1"/>
    <col min="15131" max="15131" width="18" customWidth="1"/>
    <col min="15362" max="15362" width="14.140625" customWidth="1"/>
    <col min="15387" max="15387" width="18" customWidth="1"/>
    <col min="15618" max="15618" width="14.140625" customWidth="1"/>
    <col min="15643" max="15643" width="18" customWidth="1"/>
    <col min="15874" max="15874" width="14.140625" customWidth="1"/>
    <col min="15899" max="15899" width="18" customWidth="1"/>
    <col min="16130" max="16130" width="14.140625" customWidth="1"/>
    <col min="16155" max="16155" width="18" customWidth="1"/>
  </cols>
  <sheetData>
    <row r="1" spans="1:51" x14ac:dyDescent="0.25">
      <c r="AD1" t="s">
        <v>8</v>
      </c>
      <c r="AE1">
        <v>0</v>
      </c>
    </row>
    <row r="2" spans="1:51" ht="18.75" x14ac:dyDescent="0.25">
      <c r="A2" s="1"/>
      <c r="B2" s="2"/>
      <c r="C2" s="2"/>
      <c r="D2" s="4"/>
      <c r="E2" s="4"/>
      <c r="F2" s="3"/>
      <c r="G2" s="3"/>
      <c r="AD2" t="s">
        <v>69</v>
      </c>
      <c r="AE2">
        <v>0</v>
      </c>
      <c r="AF2" s="52"/>
      <c r="AG2" s="52"/>
      <c r="AH2" s="52"/>
      <c r="AI2" s="52"/>
      <c r="AJ2" s="52"/>
      <c r="AK2" s="52" t="s">
        <v>292</v>
      </c>
      <c r="AL2" s="52"/>
      <c r="AM2" s="52"/>
      <c r="AN2" s="52"/>
      <c r="AO2" s="52"/>
      <c r="AP2" s="52"/>
      <c r="AQ2" s="52"/>
      <c r="AR2" s="52"/>
      <c r="AS2" s="52"/>
      <c r="AT2" s="52"/>
      <c r="AU2" s="52"/>
      <c r="AV2" s="52"/>
      <c r="AW2" s="52"/>
      <c r="AX2" s="52"/>
      <c r="AY2" s="54">
        <v>0</v>
      </c>
    </row>
    <row r="3" spans="1:51" ht="16.5" customHeight="1" x14ac:dyDescent="0.25">
      <c r="A3" s="1"/>
      <c r="B3" s="2"/>
      <c r="D3" s="29"/>
      <c r="E3" s="29"/>
      <c r="F3" s="29"/>
      <c r="G3" s="29"/>
      <c r="H3" s="29"/>
      <c r="I3" s="29"/>
      <c r="AD3" t="s">
        <v>74</v>
      </c>
      <c r="AE3">
        <v>1</v>
      </c>
      <c r="AF3" s="52"/>
      <c r="AG3" s="52"/>
      <c r="AH3" s="52"/>
      <c r="AI3" s="52"/>
      <c r="AJ3" s="52"/>
      <c r="AK3" s="52" t="s">
        <v>292</v>
      </c>
      <c r="AL3" s="52"/>
      <c r="AM3" s="52"/>
      <c r="AN3" s="52"/>
      <c r="AO3" s="52"/>
      <c r="AP3" s="52"/>
      <c r="AQ3" s="52"/>
      <c r="AR3" s="52"/>
      <c r="AS3" s="52"/>
      <c r="AT3" s="52"/>
      <c r="AU3" s="52"/>
      <c r="AV3" s="52"/>
      <c r="AW3" s="52"/>
      <c r="AX3" s="52"/>
      <c r="AY3" s="53">
        <v>1</v>
      </c>
    </row>
    <row r="4" spans="1:51" ht="15.75" customHeight="1" x14ac:dyDescent="0.25">
      <c r="A4" s="1"/>
      <c r="B4" s="2"/>
      <c r="C4" s="27"/>
      <c r="D4" s="27"/>
      <c r="E4" s="27"/>
      <c r="F4" s="23"/>
      <c r="G4" s="23"/>
      <c r="H4" s="23"/>
      <c r="I4" s="23"/>
      <c r="AD4" t="s">
        <v>75</v>
      </c>
      <c r="AE4">
        <v>1</v>
      </c>
      <c r="AF4" s="52"/>
      <c r="AG4" s="52"/>
      <c r="AH4" s="52"/>
      <c r="AI4" s="52"/>
      <c r="AJ4" s="52"/>
      <c r="AK4" s="52" t="s">
        <v>292</v>
      </c>
      <c r="AL4" s="52"/>
      <c r="AM4" s="52"/>
      <c r="AN4" s="52"/>
      <c r="AO4" s="52"/>
      <c r="AP4" s="52"/>
      <c r="AQ4" s="52"/>
      <c r="AR4" s="52"/>
      <c r="AS4" s="52"/>
      <c r="AT4" s="52"/>
      <c r="AU4" s="52"/>
      <c r="AV4" s="52"/>
      <c r="AW4" s="52"/>
      <c r="AX4" s="52"/>
      <c r="AY4" s="53">
        <v>1</v>
      </c>
    </row>
    <row r="5" spans="1:51" x14ac:dyDescent="0.25">
      <c r="B5" s="2"/>
      <c r="C5" s="192"/>
      <c r="D5" s="192"/>
      <c r="E5" s="192"/>
      <c r="F5" s="192"/>
      <c r="G5" s="192"/>
      <c r="H5" s="23"/>
      <c r="I5" s="23"/>
    </row>
    <row r="6" spans="1:51" ht="18" x14ac:dyDescent="0.25">
      <c r="B6" s="2"/>
      <c r="C6" s="29" t="s">
        <v>290</v>
      </c>
      <c r="E6" s="3"/>
      <c r="F6" s="3"/>
      <c r="G6" s="3"/>
    </row>
    <row r="7" spans="1:51" ht="18.600000000000001" customHeight="1" thickBot="1" x14ac:dyDescent="0.3">
      <c r="B7" s="2"/>
      <c r="C7" s="28"/>
      <c r="D7" s="3"/>
      <c r="E7" s="3"/>
      <c r="F7" s="3"/>
      <c r="G7" s="3"/>
      <c r="AA7" s="85" t="s">
        <v>7</v>
      </c>
      <c r="AB7">
        <v>0</v>
      </c>
    </row>
    <row r="8" spans="1:51" ht="15.75" thickBot="1" x14ac:dyDescent="0.3">
      <c r="B8" s="30" t="s">
        <v>1</v>
      </c>
      <c r="C8" s="30"/>
      <c r="D8" s="30"/>
      <c r="E8" s="193" t="str">
        <f>UTAMA!G10</f>
        <v>FAKULTI KEJURUTERAAN</v>
      </c>
      <c r="F8" s="194"/>
      <c r="G8" s="194"/>
      <c r="H8" s="194"/>
      <c r="I8" s="194"/>
      <c r="J8" s="194"/>
      <c r="K8" s="194"/>
      <c r="L8" s="195"/>
      <c r="AA8" t="s">
        <v>251</v>
      </c>
      <c r="AB8">
        <v>0</v>
      </c>
      <c r="AE8">
        <v>1</v>
      </c>
    </row>
    <row r="9" spans="1:51" ht="15.75" thickBot="1" x14ac:dyDescent="0.3">
      <c r="AA9" t="s">
        <v>70</v>
      </c>
      <c r="AB9">
        <v>1</v>
      </c>
      <c r="AE9">
        <v>2</v>
      </c>
    </row>
    <row r="10" spans="1:51" ht="15.75" thickBot="1" x14ac:dyDescent="0.3">
      <c r="B10" s="30" t="s">
        <v>50</v>
      </c>
      <c r="C10" s="30"/>
      <c r="E10" s="196" t="str">
        <f>UTAMA!G12</f>
        <v>SARJANA MUDA SAINS KOMPUTER (SAINS DATA)</v>
      </c>
      <c r="F10" s="197"/>
      <c r="G10" s="197"/>
      <c r="H10" s="197"/>
      <c r="I10" s="197"/>
      <c r="J10" s="197"/>
      <c r="K10" s="197"/>
      <c r="L10" s="198"/>
      <c r="AA10" t="s">
        <v>71</v>
      </c>
      <c r="AB10">
        <v>1</v>
      </c>
      <c r="AE10">
        <v>3</v>
      </c>
    </row>
    <row r="11" spans="1:51" ht="15" customHeight="1" x14ac:dyDescent="0.25">
      <c r="AA11" t="s">
        <v>72</v>
      </c>
      <c r="AB11">
        <v>1</v>
      </c>
      <c r="AE11">
        <v>4</v>
      </c>
    </row>
    <row r="12" spans="1:51" ht="15.6" customHeight="1" x14ac:dyDescent="0.25">
      <c r="AA12" s="85" t="s">
        <v>73</v>
      </c>
      <c r="AB12">
        <v>1</v>
      </c>
      <c r="AD12" t="s">
        <v>61</v>
      </c>
      <c r="AE12">
        <v>5</v>
      </c>
    </row>
    <row r="13" spans="1:51" x14ac:dyDescent="0.25">
      <c r="E13" s="30" t="s">
        <v>93</v>
      </c>
      <c r="F13" s="30"/>
      <c r="G13" s="30"/>
      <c r="H13" s="30"/>
      <c r="I13" s="30"/>
    </row>
    <row r="15" spans="1:51" x14ac:dyDescent="0.25">
      <c r="E15" s="30" t="s">
        <v>9</v>
      </c>
      <c r="F15" s="190" t="s">
        <v>7</v>
      </c>
      <c r="G15" s="190"/>
      <c r="H15" s="190"/>
      <c r="I15" s="190"/>
      <c r="J15" s="190"/>
      <c r="AA15">
        <f t="shared" ref="AA15:AA21" si="0">IFERROR(VLOOKUP(F15,$AA$7:$AB$12,2),"")</f>
        <v>0</v>
      </c>
      <c r="AB15" s="67">
        <f>IF(AA15=3,0,(IF(AA15=4,0,(IF(AA15="","",1)))))</f>
        <v>1</v>
      </c>
    </row>
    <row r="16" spans="1:51" x14ac:dyDescent="0.25">
      <c r="E16" s="30" t="s">
        <v>10</v>
      </c>
      <c r="F16" s="190" t="s">
        <v>7</v>
      </c>
      <c r="G16" s="190"/>
      <c r="H16" s="190"/>
      <c r="I16" s="190"/>
      <c r="J16" s="190"/>
      <c r="AA16">
        <f t="shared" si="0"/>
        <v>0</v>
      </c>
      <c r="AB16" s="67">
        <f>IF(AA16=3,0,(IF(AA16=4,0,(IF(AA16="","",1)))))</f>
        <v>1</v>
      </c>
    </row>
    <row r="17" spans="5:29" x14ac:dyDescent="0.25">
      <c r="E17" s="30" t="s">
        <v>11</v>
      </c>
      <c r="F17" s="190" t="s">
        <v>71</v>
      </c>
      <c r="G17" s="190"/>
      <c r="H17" s="190"/>
      <c r="I17" s="190"/>
      <c r="J17" s="190"/>
      <c r="AA17">
        <f t="shared" si="0"/>
        <v>1</v>
      </c>
      <c r="AB17" s="67">
        <f>IF(AA17=3,0,(IF(AA17=4,0,(IF(AA17="","",1)))))</f>
        <v>1</v>
      </c>
    </row>
    <row r="18" spans="5:29" x14ac:dyDescent="0.25">
      <c r="E18" s="30" t="s">
        <v>12</v>
      </c>
      <c r="F18" s="190"/>
      <c r="G18" s="190"/>
      <c r="H18" s="190"/>
      <c r="I18" s="190"/>
      <c r="J18" s="190"/>
      <c r="AA18" t="str">
        <f t="shared" si="0"/>
        <v/>
      </c>
      <c r="AB18" s="67" t="str">
        <f t="shared" ref="AB18:AB21" si="1">IF(AA18=3,0,(IF(AA18=4,0,(IF(AA18="","",1)))))</f>
        <v/>
      </c>
    </row>
    <row r="19" spans="5:29" x14ac:dyDescent="0.25">
      <c r="E19" s="30" t="s">
        <v>13</v>
      </c>
      <c r="F19" s="190"/>
      <c r="G19" s="190"/>
      <c r="H19" s="190"/>
      <c r="I19" s="190"/>
      <c r="J19" s="190"/>
      <c r="AA19" t="str">
        <f t="shared" si="0"/>
        <v/>
      </c>
      <c r="AB19" s="67" t="str">
        <f t="shared" si="1"/>
        <v/>
      </c>
    </row>
    <row r="20" spans="5:29" x14ac:dyDescent="0.25">
      <c r="E20" s="30" t="s">
        <v>14</v>
      </c>
      <c r="F20" s="190"/>
      <c r="G20" s="190"/>
      <c r="H20" s="190"/>
      <c r="I20" s="190"/>
      <c r="J20" s="190"/>
      <c r="AA20" t="str">
        <f t="shared" si="0"/>
        <v/>
      </c>
      <c r="AB20" s="67" t="str">
        <f t="shared" si="1"/>
        <v/>
      </c>
    </row>
    <row r="21" spans="5:29" x14ac:dyDescent="0.25">
      <c r="E21" s="30" t="s">
        <v>15</v>
      </c>
      <c r="F21" s="190"/>
      <c r="G21" s="190"/>
      <c r="H21" s="190"/>
      <c r="I21" s="190"/>
      <c r="J21" s="190"/>
      <c r="AA21" t="str">
        <f t="shared" si="0"/>
        <v/>
      </c>
      <c r="AB21" s="67" t="str">
        <f t="shared" si="1"/>
        <v/>
      </c>
    </row>
    <row r="22" spans="5:29" x14ac:dyDescent="0.25">
      <c r="AA22">
        <f>COUNT(AA15:AA21)</f>
        <v>3</v>
      </c>
      <c r="AB22">
        <f>COUNTIF(AA15:AA21,"=1")</f>
        <v>1</v>
      </c>
      <c r="AC22">
        <f>AB22/AA22*100</f>
        <v>33.333333333333329</v>
      </c>
    </row>
    <row r="23" spans="5:29" x14ac:dyDescent="0.25">
      <c r="E23" s="30" t="s">
        <v>94</v>
      </c>
      <c r="F23" s="30"/>
      <c r="G23" s="30"/>
      <c r="H23" s="30"/>
      <c r="I23" s="30"/>
    </row>
    <row r="25" spans="5:29" x14ac:dyDescent="0.25">
      <c r="E25" s="30" t="s">
        <v>16</v>
      </c>
      <c r="F25" s="191" t="s">
        <v>8</v>
      </c>
      <c r="G25" s="191"/>
      <c r="H25" s="191"/>
      <c r="I25" s="191"/>
      <c r="J25" s="191"/>
      <c r="AA25">
        <f>IFERROR(VLOOKUP(F25,$AD$1:$AE$4,2),"")</f>
        <v>0</v>
      </c>
      <c r="AB25" s="67">
        <f>IF(AA25=3,0,(IF(AA25=4,0,(IF(AA25="","",1)))))</f>
        <v>1</v>
      </c>
    </row>
    <row r="26" spans="5:29" x14ac:dyDescent="0.25">
      <c r="E26" s="30" t="s">
        <v>17</v>
      </c>
      <c r="F26" s="191" t="s">
        <v>8</v>
      </c>
      <c r="G26" s="191"/>
      <c r="H26" s="191"/>
      <c r="I26" s="191"/>
      <c r="J26" s="191"/>
      <c r="AA26">
        <f t="shared" ref="AA26:AA39" si="2">IFERROR(VLOOKUP(F26,$AD$1:$AE$4,2),"")</f>
        <v>0</v>
      </c>
      <c r="AB26" s="67">
        <f t="shared" ref="AB26:AB39" si="3">IF(AA26=3,0,(IF(AA26=4,0,(IF(AA26="","",1)))))</f>
        <v>1</v>
      </c>
    </row>
    <row r="27" spans="5:29" x14ac:dyDescent="0.25">
      <c r="E27" s="30" t="s">
        <v>18</v>
      </c>
      <c r="F27" s="191" t="s">
        <v>8</v>
      </c>
      <c r="G27" s="191"/>
      <c r="H27" s="191"/>
      <c r="I27" s="191"/>
      <c r="J27" s="191"/>
      <c r="AA27">
        <f t="shared" si="2"/>
        <v>0</v>
      </c>
      <c r="AB27" s="67">
        <f t="shared" si="3"/>
        <v>1</v>
      </c>
    </row>
    <row r="28" spans="5:29" x14ac:dyDescent="0.25">
      <c r="E28" s="30" t="s">
        <v>19</v>
      </c>
      <c r="F28" s="191" t="s">
        <v>69</v>
      </c>
      <c r="G28" s="191"/>
      <c r="H28" s="191"/>
      <c r="I28" s="191"/>
      <c r="J28" s="191"/>
      <c r="AA28">
        <f t="shared" si="2"/>
        <v>0</v>
      </c>
      <c r="AB28" s="67">
        <f t="shared" si="3"/>
        <v>1</v>
      </c>
    </row>
    <row r="29" spans="5:29" x14ac:dyDescent="0.25">
      <c r="E29" s="30" t="s">
        <v>20</v>
      </c>
      <c r="F29" s="191" t="s">
        <v>69</v>
      </c>
      <c r="G29" s="191"/>
      <c r="H29" s="191"/>
      <c r="I29" s="191"/>
      <c r="J29" s="191"/>
      <c r="AA29">
        <f t="shared" si="2"/>
        <v>0</v>
      </c>
      <c r="AB29" s="67">
        <f t="shared" si="3"/>
        <v>1</v>
      </c>
    </row>
    <row r="30" spans="5:29" x14ac:dyDescent="0.25">
      <c r="E30" s="30" t="s">
        <v>21</v>
      </c>
      <c r="F30" s="191" t="s">
        <v>75</v>
      </c>
      <c r="G30" s="191"/>
      <c r="H30" s="191"/>
      <c r="I30" s="191"/>
      <c r="J30" s="191"/>
      <c r="AA30">
        <f t="shared" si="2"/>
        <v>1</v>
      </c>
      <c r="AB30" s="67">
        <f t="shared" si="3"/>
        <v>1</v>
      </c>
    </row>
    <row r="31" spans="5:29" x14ac:dyDescent="0.25">
      <c r="E31" s="30" t="s">
        <v>22</v>
      </c>
      <c r="F31" s="191" t="s">
        <v>75</v>
      </c>
      <c r="G31" s="191"/>
      <c r="H31" s="191"/>
      <c r="I31" s="191"/>
      <c r="J31" s="191"/>
      <c r="AA31">
        <f t="shared" si="2"/>
        <v>1</v>
      </c>
      <c r="AB31" s="67">
        <f t="shared" si="3"/>
        <v>1</v>
      </c>
    </row>
    <row r="32" spans="5:29" x14ac:dyDescent="0.25">
      <c r="E32" s="30" t="s">
        <v>23</v>
      </c>
      <c r="F32" s="191" t="s">
        <v>69</v>
      </c>
      <c r="G32" s="191"/>
      <c r="H32" s="191"/>
      <c r="I32" s="191"/>
      <c r="J32" s="191"/>
      <c r="AA32">
        <f t="shared" si="2"/>
        <v>0</v>
      </c>
      <c r="AB32" s="67">
        <f t="shared" si="3"/>
        <v>1</v>
      </c>
    </row>
    <row r="33" spans="5:29" x14ac:dyDescent="0.25">
      <c r="E33" s="30" t="s">
        <v>24</v>
      </c>
      <c r="F33" s="191" t="s">
        <v>8</v>
      </c>
      <c r="G33" s="191"/>
      <c r="H33" s="191"/>
      <c r="I33" s="191"/>
      <c r="J33" s="191"/>
      <c r="AA33">
        <f t="shared" si="2"/>
        <v>0</v>
      </c>
      <c r="AB33" s="67">
        <f t="shared" si="3"/>
        <v>1</v>
      </c>
    </row>
    <row r="34" spans="5:29" x14ac:dyDescent="0.25">
      <c r="E34" s="30" t="s">
        <v>25</v>
      </c>
      <c r="F34" s="191" t="s">
        <v>8</v>
      </c>
      <c r="G34" s="191"/>
      <c r="H34" s="191"/>
      <c r="I34" s="191"/>
      <c r="J34" s="191"/>
      <c r="AA34">
        <f t="shared" si="2"/>
        <v>0</v>
      </c>
      <c r="AB34" s="67">
        <f t="shared" si="3"/>
        <v>1</v>
      </c>
    </row>
    <row r="35" spans="5:29" x14ac:dyDescent="0.25">
      <c r="E35" s="30" t="s">
        <v>26</v>
      </c>
      <c r="F35" s="191"/>
      <c r="G35" s="191"/>
      <c r="H35" s="191"/>
      <c r="I35" s="191"/>
      <c r="J35" s="191"/>
      <c r="AA35" t="str">
        <f t="shared" si="2"/>
        <v/>
      </c>
      <c r="AB35" s="67" t="str">
        <f t="shared" si="3"/>
        <v/>
      </c>
    </row>
    <row r="36" spans="5:29" x14ac:dyDescent="0.25">
      <c r="E36" s="30" t="s">
        <v>27</v>
      </c>
      <c r="F36" s="191"/>
      <c r="G36" s="191"/>
      <c r="H36" s="191"/>
      <c r="I36" s="191"/>
      <c r="J36" s="191"/>
      <c r="AA36" t="str">
        <f t="shared" si="2"/>
        <v/>
      </c>
      <c r="AB36" s="67" t="str">
        <f t="shared" si="3"/>
        <v/>
      </c>
    </row>
    <row r="37" spans="5:29" x14ac:dyDescent="0.25">
      <c r="E37" s="30" t="s">
        <v>28</v>
      </c>
      <c r="F37" s="191"/>
      <c r="G37" s="191"/>
      <c r="H37" s="191"/>
      <c r="I37" s="191"/>
      <c r="J37" s="191"/>
      <c r="AA37" t="str">
        <f t="shared" si="2"/>
        <v/>
      </c>
      <c r="AB37" s="67" t="str">
        <f t="shared" si="3"/>
        <v/>
      </c>
    </row>
    <row r="38" spans="5:29" x14ac:dyDescent="0.25">
      <c r="E38" s="30" t="s">
        <v>29</v>
      </c>
      <c r="F38" s="191"/>
      <c r="G38" s="191"/>
      <c r="H38" s="191"/>
      <c r="I38" s="191"/>
      <c r="J38" s="191"/>
      <c r="AA38" t="str">
        <f t="shared" si="2"/>
        <v/>
      </c>
      <c r="AB38" s="67" t="str">
        <f t="shared" si="3"/>
        <v/>
      </c>
    </row>
    <row r="39" spans="5:29" x14ac:dyDescent="0.25">
      <c r="E39" s="30" t="s">
        <v>30</v>
      </c>
      <c r="F39" s="191"/>
      <c r="G39" s="191"/>
      <c r="H39" s="191"/>
      <c r="I39" s="191"/>
      <c r="J39" s="191"/>
      <c r="AA39" t="str">
        <f t="shared" si="2"/>
        <v/>
      </c>
      <c r="AB39" s="67" t="str">
        <f t="shared" si="3"/>
        <v/>
      </c>
    </row>
    <row r="40" spans="5:29" x14ac:dyDescent="0.25">
      <c r="AA40">
        <f>COUNT(AA25:AA39)</f>
        <v>10</v>
      </c>
      <c r="AB40">
        <f>COUNTIF(AA25:AA39,"=1")</f>
        <v>2</v>
      </c>
      <c r="AC40">
        <f>AB40/AA40*100</f>
        <v>20</v>
      </c>
    </row>
    <row r="43" spans="5:29" x14ac:dyDescent="0.25">
      <c r="AC43">
        <f>(AC22+AC40)/2</f>
        <v>26.666666666666664</v>
      </c>
    </row>
  </sheetData>
  <mergeCells count="25">
    <mergeCell ref="C5:G5"/>
    <mergeCell ref="F39:J39"/>
    <mergeCell ref="F28:J28"/>
    <mergeCell ref="F29:J29"/>
    <mergeCell ref="F30:J30"/>
    <mergeCell ref="F31:J31"/>
    <mergeCell ref="F32:J32"/>
    <mergeCell ref="F33:J33"/>
    <mergeCell ref="F34:J34"/>
    <mergeCell ref="F35:J35"/>
    <mergeCell ref="F36:J36"/>
    <mergeCell ref="F37:J37"/>
    <mergeCell ref="F38:J38"/>
    <mergeCell ref="F27:J27"/>
    <mergeCell ref="E8:L8"/>
    <mergeCell ref="E10:L10"/>
    <mergeCell ref="F20:J20"/>
    <mergeCell ref="F21:J21"/>
    <mergeCell ref="F25:J25"/>
    <mergeCell ref="F26:J26"/>
    <mergeCell ref="F15:J15"/>
    <mergeCell ref="F16:J16"/>
    <mergeCell ref="F17:J17"/>
    <mergeCell ref="F18:J18"/>
    <mergeCell ref="F19:J19"/>
  </mergeCells>
  <dataValidations count="4">
    <dataValidation type="list" allowBlank="1" showInputMessage="1" showErrorMessage="1" sqref="WVN983065:WVR983079 JB25:JF39 SX25:TB39 ACT25:ACX39 AMP25:AMT39 AWL25:AWP39 BGH25:BGL39 BQD25:BQH39 BZZ25:CAD39 CJV25:CJZ39 CTR25:CTV39 DDN25:DDR39 DNJ25:DNN39 DXF25:DXJ39 EHB25:EHF39 EQX25:ERB39 FAT25:FAX39 FKP25:FKT39 FUL25:FUP39 GEH25:GEL39 GOD25:GOH39 GXZ25:GYD39 HHV25:HHZ39 HRR25:HRV39 IBN25:IBR39 ILJ25:ILN39 IVF25:IVJ39 JFB25:JFF39 JOX25:JPB39 JYT25:JYX39 KIP25:KIT39 KSL25:KSP39 LCH25:LCL39 LMD25:LMH39 LVZ25:LWD39 MFV25:MFZ39 MPR25:MPV39 MZN25:MZR39 NJJ25:NJN39 NTF25:NTJ39 ODB25:ODF39 OMX25:ONB39 OWT25:OWX39 PGP25:PGT39 PQL25:PQP39 QAH25:QAL39 QKD25:QKH39 QTZ25:QUD39 RDV25:RDZ39 RNR25:RNV39 RXN25:RXR39 SHJ25:SHN39 SRF25:SRJ39 TBB25:TBF39 TKX25:TLB39 TUT25:TUX39 UEP25:UET39 UOL25:UOP39 UYH25:UYL39 VID25:VIH39 VRZ25:VSD39 WBV25:WBZ39 WLR25:WLV39 WVN25:WVR39 F65561:J65575 JB65561:JF65575 SX65561:TB65575 ACT65561:ACX65575 AMP65561:AMT65575 AWL65561:AWP65575 BGH65561:BGL65575 BQD65561:BQH65575 BZZ65561:CAD65575 CJV65561:CJZ65575 CTR65561:CTV65575 DDN65561:DDR65575 DNJ65561:DNN65575 DXF65561:DXJ65575 EHB65561:EHF65575 EQX65561:ERB65575 FAT65561:FAX65575 FKP65561:FKT65575 FUL65561:FUP65575 GEH65561:GEL65575 GOD65561:GOH65575 GXZ65561:GYD65575 HHV65561:HHZ65575 HRR65561:HRV65575 IBN65561:IBR65575 ILJ65561:ILN65575 IVF65561:IVJ65575 JFB65561:JFF65575 JOX65561:JPB65575 JYT65561:JYX65575 KIP65561:KIT65575 KSL65561:KSP65575 LCH65561:LCL65575 LMD65561:LMH65575 LVZ65561:LWD65575 MFV65561:MFZ65575 MPR65561:MPV65575 MZN65561:MZR65575 NJJ65561:NJN65575 NTF65561:NTJ65575 ODB65561:ODF65575 OMX65561:ONB65575 OWT65561:OWX65575 PGP65561:PGT65575 PQL65561:PQP65575 QAH65561:QAL65575 QKD65561:QKH65575 QTZ65561:QUD65575 RDV65561:RDZ65575 RNR65561:RNV65575 RXN65561:RXR65575 SHJ65561:SHN65575 SRF65561:SRJ65575 TBB65561:TBF65575 TKX65561:TLB65575 TUT65561:TUX65575 UEP65561:UET65575 UOL65561:UOP65575 UYH65561:UYL65575 VID65561:VIH65575 VRZ65561:VSD65575 WBV65561:WBZ65575 WLR65561:WLV65575 WVN65561:WVR65575 F131097:J131111 JB131097:JF131111 SX131097:TB131111 ACT131097:ACX131111 AMP131097:AMT131111 AWL131097:AWP131111 BGH131097:BGL131111 BQD131097:BQH131111 BZZ131097:CAD131111 CJV131097:CJZ131111 CTR131097:CTV131111 DDN131097:DDR131111 DNJ131097:DNN131111 DXF131097:DXJ131111 EHB131097:EHF131111 EQX131097:ERB131111 FAT131097:FAX131111 FKP131097:FKT131111 FUL131097:FUP131111 GEH131097:GEL131111 GOD131097:GOH131111 GXZ131097:GYD131111 HHV131097:HHZ131111 HRR131097:HRV131111 IBN131097:IBR131111 ILJ131097:ILN131111 IVF131097:IVJ131111 JFB131097:JFF131111 JOX131097:JPB131111 JYT131097:JYX131111 KIP131097:KIT131111 KSL131097:KSP131111 LCH131097:LCL131111 LMD131097:LMH131111 LVZ131097:LWD131111 MFV131097:MFZ131111 MPR131097:MPV131111 MZN131097:MZR131111 NJJ131097:NJN131111 NTF131097:NTJ131111 ODB131097:ODF131111 OMX131097:ONB131111 OWT131097:OWX131111 PGP131097:PGT131111 PQL131097:PQP131111 QAH131097:QAL131111 QKD131097:QKH131111 QTZ131097:QUD131111 RDV131097:RDZ131111 RNR131097:RNV131111 RXN131097:RXR131111 SHJ131097:SHN131111 SRF131097:SRJ131111 TBB131097:TBF131111 TKX131097:TLB131111 TUT131097:TUX131111 UEP131097:UET131111 UOL131097:UOP131111 UYH131097:UYL131111 VID131097:VIH131111 VRZ131097:VSD131111 WBV131097:WBZ131111 WLR131097:WLV131111 WVN131097:WVR131111 F196633:J196647 JB196633:JF196647 SX196633:TB196647 ACT196633:ACX196647 AMP196633:AMT196647 AWL196633:AWP196647 BGH196633:BGL196647 BQD196633:BQH196647 BZZ196633:CAD196647 CJV196633:CJZ196647 CTR196633:CTV196647 DDN196633:DDR196647 DNJ196633:DNN196647 DXF196633:DXJ196647 EHB196633:EHF196647 EQX196633:ERB196647 FAT196633:FAX196647 FKP196633:FKT196647 FUL196633:FUP196647 GEH196633:GEL196647 GOD196633:GOH196647 GXZ196633:GYD196647 HHV196633:HHZ196647 HRR196633:HRV196647 IBN196633:IBR196647 ILJ196633:ILN196647 IVF196633:IVJ196647 JFB196633:JFF196647 JOX196633:JPB196647 JYT196633:JYX196647 KIP196633:KIT196647 KSL196633:KSP196647 LCH196633:LCL196647 LMD196633:LMH196647 LVZ196633:LWD196647 MFV196633:MFZ196647 MPR196633:MPV196647 MZN196633:MZR196647 NJJ196633:NJN196647 NTF196633:NTJ196647 ODB196633:ODF196647 OMX196633:ONB196647 OWT196633:OWX196647 PGP196633:PGT196647 PQL196633:PQP196647 QAH196633:QAL196647 QKD196633:QKH196647 QTZ196633:QUD196647 RDV196633:RDZ196647 RNR196633:RNV196647 RXN196633:RXR196647 SHJ196633:SHN196647 SRF196633:SRJ196647 TBB196633:TBF196647 TKX196633:TLB196647 TUT196633:TUX196647 UEP196633:UET196647 UOL196633:UOP196647 UYH196633:UYL196647 VID196633:VIH196647 VRZ196633:VSD196647 WBV196633:WBZ196647 WLR196633:WLV196647 WVN196633:WVR196647 F262169:J262183 JB262169:JF262183 SX262169:TB262183 ACT262169:ACX262183 AMP262169:AMT262183 AWL262169:AWP262183 BGH262169:BGL262183 BQD262169:BQH262183 BZZ262169:CAD262183 CJV262169:CJZ262183 CTR262169:CTV262183 DDN262169:DDR262183 DNJ262169:DNN262183 DXF262169:DXJ262183 EHB262169:EHF262183 EQX262169:ERB262183 FAT262169:FAX262183 FKP262169:FKT262183 FUL262169:FUP262183 GEH262169:GEL262183 GOD262169:GOH262183 GXZ262169:GYD262183 HHV262169:HHZ262183 HRR262169:HRV262183 IBN262169:IBR262183 ILJ262169:ILN262183 IVF262169:IVJ262183 JFB262169:JFF262183 JOX262169:JPB262183 JYT262169:JYX262183 KIP262169:KIT262183 KSL262169:KSP262183 LCH262169:LCL262183 LMD262169:LMH262183 LVZ262169:LWD262183 MFV262169:MFZ262183 MPR262169:MPV262183 MZN262169:MZR262183 NJJ262169:NJN262183 NTF262169:NTJ262183 ODB262169:ODF262183 OMX262169:ONB262183 OWT262169:OWX262183 PGP262169:PGT262183 PQL262169:PQP262183 QAH262169:QAL262183 QKD262169:QKH262183 QTZ262169:QUD262183 RDV262169:RDZ262183 RNR262169:RNV262183 RXN262169:RXR262183 SHJ262169:SHN262183 SRF262169:SRJ262183 TBB262169:TBF262183 TKX262169:TLB262183 TUT262169:TUX262183 UEP262169:UET262183 UOL262169:UOP262183 UYH262169:UYL262183 VID262169:VIH262183 VRZ262169:VSD262183 WBV262169:WBZ262183 WLR262169:WLV262183 WVN262169:WVR262183 F327705:J327719 JB327705:JF327719 SX327705:TB327719 ACT327705:ACX327719 AMP327705:AMT327719 AWL327705:AWP327719 BGH327705:BGL327719 BQD327705:BQH327719 BZZ327705:CAD327719 CJV327705:CJZ327719 CTR327705:CTV327719 DDN327705:DDR327719 DNJ327705:DNN327719 DXF327705:DXJ327719 EHB327705:EHF327719 EQX327705:ERB327719 FAT327705:FAX327719 FKP327705:FKT327719 FUL327705:FUP327719 GEH327705:GEL327719 GOD327705:GOH327719 GXZ327705:GYD327719 HHV327705:HHZ327719 HRR327705:HRV327719 IBN327705:IBR327719 ILJ327705:ILN327719 IVF327705:IVJ327719 JFB327705:JFF327719 JOX327705:JPB327719 JYT327705:JYX327719 KIP327705:KIT327719 KSL327705:KSP327719 LCH327705:LCL327719 LMD327705:LMH327719 LVZ327705:LWD327719 MFV327705:MFZ327719 MPR327705:MPV327719 MZN327705:MZR327719 NJJ327705:NJN327719 NTF327705:NTJ327719 ODB327705:ODF327719 OMX327705:ONB327719 OWT327705:OWX327719 PGP327705:PGT327719 PQL327705:PQP327719 QAH327705:QAL327719 QKD327705:QKH327719 QTZ327705:QUD327719 RDV327705:RDZ327719 RNR327705:RNV327719 RXN327705:RXR327719 SHJ327705:SHN327719 SRF327705:SRJ327719 TBB327705:TBF327719 TKX327705:TLB327719 TUT327705:TUX327719 UEP327705:UET327719 UOL327705:UOP327719 UYH327705:UYL327719 VID327705:VIH327719 VRZ327705:VSD327719 WBV327705:WBZ327719 WLR327705:WLV327719 WVN327705:WVR327719 F393241:J393255 JB393241:JF393255 SX393241:TB393255 ACT393241:ACX393255 AMP393241:AMT393255 AWL393241:AWP393255 BGH393241:BGL393255 BQD393241:BQH393255 BZZ393241:CAD393255 CJV393241:CJZ393255 CTR393241:CTV393255 DDN393241:DDR393255 DNJ393241:DNN393255 DXF393241:DXJ393255 EHB393241:EHF393255 EQX393241:ERB393255 FAT393241:FAX393255 FKP393241:FKT393255 FUL393241:FUP393255 GEH393241:GEL393255 GOD393241:GOH393255 GXZ393241:GYD393255 HHV393241:HHZ393255 HRR393241:HRV393255 IBN393241:IBR393255 ILJ393241:ILN393255 IVF393241:IVJ393255 JFB393241:JFF393255 JOX393241:JPB393255 JYT393241:JYX393255 KIP393241:KIT393255 KSL393241:KSP393255 LCH393241:LCL393255 LMD393241:LMH393255 LVZ393241:LWD393255 MFV393241:MFZ393255 MPR393241:MPV393255 MZN393241:MZR393255 NJJ393241:NJN393255 NTF393241:NTJ393255 ODB393241:ODF393255 OMX393241:ONB393255 OWT393241:OWX393255 PGP393241:PGT393255 PQL393241:PQP393255 QAH393241:QAL393255 QKD393241:QKH393255 QTZ393241:QUD393255 RDV393241:RDZ393255 RNR393241:RNV393255 RXN393241:RXR393255 SHJ393241:SHN393255 SRF393241:SRJ393255 TBB393241:TBF393255 TKX393241:TLB393255 TUT393241:TUX393255 UEP393241:UET393255 UOL393241:UOP393255 UYH393241:UYL393255 VID393241:VIH393255 VRZ393241:VSD393255 WBV393241:WBZ393255 WLR393241:WLV393255 WVN393241:WVR393255 F458777:J458791 JB458777:JF458791 SX458777:TB458791 ACT458777:ACX458791 AMP458777:AMT458791 AWL458777:AWP458791 BGH458777:BGL458791 BQD458777:BQH458791 BZZ458777:CAD458791 CJV458777:CJZ458791 CTR458777:CTV458791 DDN458777:DDR458791 DNJ458777:DNN458791 DXF458777:DXJ458791 EHB458777:EHF458791 EQX458777:ERB458791 FAT458777:FAX458791 FKP458777:FKT458791 FUL458777:FUP458791 GEH458777:GEL458791 GOD458777:GOH458791 GXZ458777:GYD458791 HHV458777:HHZ458791 HRR458777:HRV458791 IBN458777:IBR458791 ILJ458777:ILN458791 IVF458777:IVJ458791 JFB458777:JFF458791 JOX458777:JPB458791 JYT458777:JYX458791 KIP458777:KIT458791 KSL458777:KSP458791 LCH458777:LCL458791 LMD458777:LMH458791 LVZ458777:LWD458791 MFV458777:MFZ458791 MPR458777:MPV458791 MZN458777:MZR458791 NJJ458777:NJN458791 NTF458777:NTJ458791 ODB458777:ODF458791 OMX458777:ONB458791 OWT458777:OWX458791 PGP458777:PGT458791 PQL458777:PQP458791 QAH458777:QAL458791 QKD458777:QKH458791 QTZ458777:QUD458791 RDV458777:RDZ458791 RNR458777:RNV458791 RXN458777:RXR458791 SHJ458777:SHN458791 SRF458777:SRJ458791 TBB458777:TBF458791 TKX458777:TLB458791 TUT458777:TUX458791 UEP458777:UET458791 UOL458777:UOP458791 UYH458777:UYL458791 VID458777:VIH458791 VRZ458777:VSD458791 WBV458777:WBZ458791 WLR458777:WLV458791 WVN458777:WVR458791 F524313:J524327 JB524313:JF524327 SX524313:TB524327 ACT524313:ACX524327 AMP524313:AMT524327 AWL524313:AWP524327 BGH524313:BGL524327 BQD524313:BQH524327 BZZ524313:CAD524327 CJV524313:CJZ524327 CTR524313:CTV524327 DDN524313:DDR524327 DNJ524313:DNN524327 DXF524313:DXJ524327 EHB524313:EHF524327 EQX524313:ERB524327 FAT524313:FAX524327 FKP524313:FKT524327 FUL524313:FUP524327 GEH524313:GEL524327 GOD524313:GOH524327 GXZ524313:GYD524327 HHV524313:HHZ524327 HRR524313:HRV524327 IBN524313:IBR524327 ILJ524313:ILN524327 IVF524313:IVJ524327 JFB524313:JFF524327 JOX524313:JPB524327 JYT524313:JYX524327 KIP524313:KIT524327 KSL524313:KSP524327 LCH524313:LCL524327 LMD524313:LMH524327 LVZ524313:LWD524327 MFV524313:MFZ524327 MPR524313:MPV524327 MZN524313:MZR524327 NJJ524313:NJN524327 NTF524313:NTJ524327 ODB524313:ODF524327 OMX524313:ONB524327 OWT524313:OWX524327 PGP524313:PGT524327 PQL524313:PQP524327 QAH524313:QAL524327 QKD524313:QKH524327 QTZ524313:QUD524327 RDV524313:RDZ524327 RNR524313:RNV524327 RXN524313:RXR524327 SHJ524313:SHN524327 SRF524313:SRJ524327 TBB524313:TBF524327 TKX524313:TLB524327 TUT524313:TUX524327 UEP524313:UET524327 UOL524313:UOP524327 UYH524313:UYL524327 VID524313:VIH524327 VRZ524313:VSD524327 WBV524313:WBZ524327 WLR524313:WLV524327 WVN524313:WVR524327 F589849:J589863 JB589849:JF589863 SX589849:TB589863 ACT589849:ACX589863 AMP589849:AMT589863 AWL589849:AWP589863 BGH589849:BGL589863 BQD589849:BQH589863 BZZ589849:CAD589863 CJV589849:CJZ589863 CTR589849:CTV589863 DDN589849:DDR589863 DNJ589849:DNN589863 DXF589849:DXJ589863 EHB589849:EHF589863 EQX589849:ERB589863 FAT589849:FAX589863 FKP589849:FKT589863 FUL589849:FUP589863 GEH589849:GEL589863 GOD589849:GOH589863 GXZ589849:GYD589863 HHV589849:HHZ589863 HRR589849:HRV589863 IBN589849:IBR589863 ILJ589849:ILN589863 IVF589849:IVJ589863 JFB589849:JFF589863 JOX589849:JPB589863 JYT589849:JYX589863 KIP589849:KIT589863 KSL589849:KSP589863 LCH589849:LCL589863 LMD589849:LMH589863 LVZ589849:LWD589863 MFV589849:MFZ589863 MPR589849:MPV589863 MZN589849:MZR589863 NJJ589849:NJN589863 NTF589849:NTJ589863 ODB589849:ODF589863 OMX589849:ONB589863 OWT589849:OWX589863 PGP589849:PGT589863 PQL589849:PQP589863 QAH589849:QAL589863 QKD589849:QKH589863 QTZ589849:QUD589863 RDV589849:RDZ589863 RNR589849:RNV589863 RXN589849:RXR589863 SHJ589849:SHN589863 SRF589849:SRJ589863 TBB589849:TBF589863 TKX589849:TLB589863 TUT589849:TUX589863 UEP589849:UET589863 UOL589849:UOP589863 UYH589849:UYL589863 VID589849:VIH589863 VRZ589849:VSD589863 WBV589849:WBZ589863 WLR589849:WLV589863 WVN589849:WVR589863 F655385:J655399 JB655385:JF655399 SX655385:TB655399 ACT655385:ACX655399 AMP655385:AMT655399 AWL655385:AWP655399 BGH655385:BGL655399 BQD655385:BQH655399 BZZ655385:CAD655399 CJV655385:CJZ655399 CTR655385:CTV655399 DDN655385:DDR655399 DNJ655385:DNN655399 DXF655385:DXJ655399 EHB655385:EHF655399 EQX655385:ERB655399 FAT655385:FAX655399 FKP655385:FKT655399 FUL655385:FUP655399 GEH655385:GEL655399 GOD655385:GOH655399 GXZ655385:GYD655399 HHV655385:HHZ655399 HRR655385:HRV655399 IBN655385:IBR655399 ILJ655385:ILN655399 IVF655385:IVJ655399 JFB655385:JFF655399 JOX655385:JPB655399 JYT655385:JYX655399 KIP655385:KIT655399 KSL655385:KSP655399 LCH655385:LCL655399 LMD655385:LMH655399 LVZ655385:LWD655399 MFV655385:MFZ655399 MPR655385:MPV655399 MZN655385:MZR655399 NJJ655385:NJN655399 NTF655385:NTJ655399 ODB655385:ODF655399 OMX655385:ONB655399 OWT655385:OWX655399 PGP655385:PGT655399 PQL655385:PQP655399 QAH655385:QAL655399 QKD655385:QKH655399 QTZ655385:QUD655399 RDV655385:RDZ655399 RNR655385:RNV655399 RXN655385:RXR655399 SHJ655385:SHN655399 SRF655385:SRJ655399 TBB655385:TBF655399 TKX655385:TLB655399 TUT655385:TUX655399 UEP655385:UET655399 UOL655385:UOP655399 UYH655385:UYL655399 VID655385:VIH655399 VRZ655385:VSD655399 WBV655385:WBZ655399 WLR655385:WLV655399 WVN655385:WVR655399 F720921:J720935 JB720921:JF720935 SX720921:TB720935 ACT720921:ACX720935 AMP720921:AMT720935 AWL720921:AWP720935 BGH720921:BGL720935 BQD720921:BQH720935 BZZ720921:CAD720935 CJV720921:CJZ720935 CTR720921:CTV720935 DDN720921:DDR720935 DNJ720921:DNN720935 DXF720921:DXJ720935 EHB720921:EHF720935 EQX720921:ERB720935 FAT720921:FAX720935 FKP720921:FKT720935 FUL720921:FUP720935 GEH720921:GEL720935 GOD720921:GOH720935 GXZ720921:GYD720935 HHV720921:HHZ720935 HRR720921:HRV720935 IBN720921:IBR720935 ILJ720921:ILN720935 IVF720921:IVJ720935 JFB720921:JFF720935 JOX720921:JPB720935 JYT720921:JYX720935 KIP720921:KIT720935 KSL720921:KSP720935 LCH720921:LCL720935 LMD720921:LMH720935 LVZ720921:LWD720935 MFV720921:MFZ720935 MPR720921:MPV720935 MZN720921:MZR720935 NJJ720921:NJN720935 NTF720921:NTJ720935 ODB720921:ODF720935 OMX720921:ONB720935 OWT720921:OWX720935 PGP720921:PGT720935 PQL720921:PQP720935 QAH720921:QAL720935 QKD720921:QKH720935 QTZ720921:QUD720935 RDV720921:RDZ720935 RNR720921:RNV720935 RXN720921:RXR720935 SHJ720921:SHN720935 SRF720921:SRJ720935 TBB720921:TBF720935 TKX720921:TLB720935 TUT720921:TUX720935 UEP720921:UET720935 UOL720921:UOP720935 UYH720921:UYL720935 VID720921:VIH720935 VRZ720921:VSD720935 WBV720921:WBZ720935 WLR720921:WLV720935 WVN720921:WVR720935 F786457:J786471 JB786457:JF786471 SX786457:TB786471 ACT786457:ACX786471 AMP786457:AMT786471 AWL786457:AWP786471 BGH786457:BGL786471 BQD786457:BQH786471 BZZ786457:CAD786471 CJV786457:CJZ786471 CTR786457:CTV786471 DDN786457:DDR786471 DNJ786457:DNN786471 DXF786457:DXJ786471 EHB786457:EHF786471 EQX786457:ERB786471 FAT786457:FAX786471 FKP786457:FKT786471 FUL786457:FUP786471 GEH786457:GEL786471 GOD786457:GOH786471 GXZ786457:GYD786471 HHV786457:HHZ786471 HRR786457:HRV786471 IBN786457:IBR786471 ILJ786457:ILN786471 IVF786457:IVJ786471 JFB786457:JFF786471 JOX786457:JPB786471 JYT786457:JYX786471 KIP786457:KIT786471 KSL786457:KSP786471 LCH786457:LCL786471 LMD786457:LMH786471 LVZ786457:LWD786471 MFV786457:MFZ786471 MPR786457:MPV786471 MZN786457:MZR786471 NJJ786457:NJN786471 NTF786457:NTJ786471 ODB786457:ODF786471 OMX786457:ONB786471 OWT786457:OWX786471 PGP786457:PGT786471 PQL786457:PQP786471 QAH786457:QAL786471 QKD786457:QKH786471 QTZ786457:QUD786471 RDV786457:RDZ786471 RNR786457:RNV786471 RXN786457:RXR786471 SHJ786457:SHN786471 SRF786457:SRJ786471 TBB786457:TBF786471 TKX786457:TLB786471 TUT786457:TUX786471 UEP786457:UET786471 UOL786457:UOP786471 UYH786457:UYL786471 VID786457:VIH786471 VRZ786457:VSD786471 WBV786457:WBZ786471 WLR786457:WLV786471 WVN786457:WVR786471 F851993:J852007 JB851993:JF852007 SX851993:TB852007 ACT851993:ACX852007 AMP851993:AMT852007 AWL851993:AWP852007 BGH851993:BGL852007 BQD851993:BQH852007 BZZ851993:CAD852007 CJV851993:CJZ852007 CTR851993:CTV852007 DDN851993:DDR852007 DNJ851993:DNN852007 DXF851993:DXJ852007 EHB851993:EHF852007 EQX851993:ERB852007 FAT851993:FAX852007 FKP851993:FKT852007 FUL851993:FUP852007 GEH851993:GEL852007 GOD851993:GOH852007 GXZ851993:GYD852007 HHV851993:HHZ852007 HRR851993:HRV852007 IBN851993:IBR852007 ILJ851993:ILN852007 IVF851993:IVJ852007 JFB851993:JFF852007 JOX851993:JPB852007 JYT851993:JYX852007 KIP851993:KIT852007 KSL851993:KSP852007 LCH851993:LCL852007 LMD851993:LMH852007 LVZ851993:LWD852007 MFV851993:MFZ852007 MPR851993:MPV852007 MZN851993:MZR852007 NJJ851993:NJN852007 NTF851993:NTJ852007 ODB851993:ODF852007 OMX851993:ONB852007 OWT851993:OWX852007 PGP851993:PGT852007 PQL851993:PQP852007 QAH851993:QAL852007 QKD851993:QKH852007 QTZ851993:QUD852007 RDV851993:RDZ852007 RNR851993:RNV852007 RXN851993:RXR852007 SHJ851993:SHN852007 SRF851993:SRJ852007 TBB851993:TBF852007 TKX851993:TLB852007 TUT851993:TUX852007 UEP851993:UET852007 UOL851993:UOP852007 UYH851993:UYL852007 VID851993:VIH852007 VRZ851993:VSD852007 WBV851993:WBZ852007 WLR851993:WLV852007 WVN851993:WVR852007 F917529:J917543 JB917529:JF917543 SX917529:TB917543 ACT917529:ACX917543 AMP917529:AMT917543 AWL917529:AWP917543 BGH917529:BGL917543 BQD917529:BQH917543 BZZ917529:CAD917543 CJV917529:CJZ917543 CTR917529:CTV917543 DDN917529:DDR917543 DNJ917529:DNN917543 DXF917529:DXJ917543 EHB917529:EHF917543 EQX917529:ERB917543 FAT917529:FAX917543 FKP917529:FKT917543 FUL917529:FUP917543 GEH917529:GEL917543 GOD917529:GOH917543 GXZ917529:GYD917543 HHV917529:HHZ917543 HRR917529:HRV917543 IBN917529:IBR917543 ILJ917529:ILN917543 IVF917529:IVJ917543 JFB917529:JFF917543 JOX917529:JPB917543 JYT917529:JYX917543 KIP917529:KIT917543 KSL917529:KSP917543 LCH917529:LCL917543 LMD917529:LMH917543 LVZ917529:LWD917543 MFV917529:MFZ917543 MPR917529:MPV917543 MZN917529:MZR917543 NJJ917529:NJN917543 NTF917529:NTJ917543 ODB917529:ODF917543 OMX917529:ONB917543 OWT917529:OWX917543 PGP917529:PGT917543 PQL917529:PQP917543 QAH917529:QAL917543 QKD917529:QKH917543 QTZ917529:QUD917543 RDV917529:RDZ917543 RNR917529:RNV917543 RXN917529:RXR917543 SHJ917529:SHN917543 SRF917529:SRJ917543 TBB917529:TBF917543 TKX917529:TLB917543 TUT917529:TUX917543 UEP917529:UET917543 UOL917529:UOP917543 UYH917529:UYL917543 VID917529:VIH917543 VRZ917529:VSD917543 WBV917529:WBZ917543 WLR917529:WLV917543 WVN917529:WVR917543 F983065:J983079 JB983065:JF983079 SX983065:TB983079 ACT983065:ACX983079 AMP983065:AMT983079 AWL983065:AWP983079 BGH983065:BGL983079 BQD983065:BQH983079 BZZ983065:CAD983079 CJV983065:CJZ983079 CTR983065:CTV983079 DDN983065:DDR983079 DNJ983065:DNN983079 DXF983065:DXJ983079 EHB983065:EHF983079 EQX983065:ERB983079 FAT983065:FAX983079 FKP983065:FKT983079 FUL983065:FUP983079 GEH983065:GEL983079 GOD983065:GOH983079 GXZ983065:GYD983079 HHV983065:HHZ983079 HRR983065:HRV983079 IBN983065:IBR983079 ILJ983065:ILN983079 IVF983065:IVJ983079 JFB983065:JFF983079 JOX983065:JPB983079 JYT983065:JYX983079 KIP983065:KIT983079 KSL983065:KSP983079 LCH983065:LCL983079 LMD983065:LMH983079 LVZ983065:LWD983079 MFV983065:MFZ983079 MPR983065:MPV983079 MZN983065:MZR983079 NJJ983065:NJN983079 NTF983065:NTJ983079 ODB983065:ODF983079 OMX983065:ONB983079 OWT983065:OWX983079 PGP983065:PGT983079 PQL983065:PQP983079 QAH983065:QAL983079 QKD983065:QKH983079 QTZ983065:QUD983079 RDV983065:RDZ983079 RNR983065:RNV983079 RXN983065:RXR983079 SHJ983065:SHN983079 SRF983065:SRJ983079 TBB983065:TBF983079 TKX983065:TLB983079 TUT983065:TUX983079 UEP983065:UET983079 UOL983065:UOP983079 UYH983065:UYL983079 VID983065:VIH983079 VRZ983065:VSD983079 WBV983065:WBZ983079 WLR983065:WLV983079" xr:uid="{00000000-0002-0000-0100-000000000000}">
      <formula1>$AD$8:$AD$11</formula1>
    </dataValidation>
    <dataValidation type="list" allowBlank="1" showInputMessage="1" showErrorMessage="1" sqref="F25:J39" xr:uid="{00000000-0002-0000-0100-000001000000}">
      <formula1>$AD$1:$AD$4</formula1>
    </dataValidation>
    <dataValidation type="list" allowBlank="1" showInputMessage="1" showErrorMessage="1" sqref="WVN983055:WVN983061 WLR983055:WLR983061 WBV983055:WBV983061 VRZ983055:VRZ983061 VID983055:VID983061 UYH983055:UYH983061 UOL983055:UOL983061 UEP983055:UEP983061 TUT983055:TUT983061 TKX983055:TKX983061 TBB983055:TBB983061 SRF983055:SRF983061 SHJ983055:SHJ983061 RXN983055:RXN983061 RNR983055:RNR983061 RDV983055:RDV983061 QTZ983055:QTZ983061 QKD983055:QKD983061 QAH983055:QAH983061 PQL983055:PQL983061 PGP983055:PGP983061 OWT983055:OWT983061 OMX983055:OMX983061 ODB983055:ODB983061 NTF983055:NTF983061 NJJ983055:NJJ983061 MZN983055:MZN983061 MPR983055:MPR983061 MFV983055:MFV983061 LVZ983055:LVZ983061 LMD983055:LMD983061 LCH983055:LCH983061 KSL983055:KSL983061 KIP983055:KIP983061 JYT983055:JYT983061 JOX983055:JOX983061 JFB983055:JFB983061 IVF983055:IVF983061 ILJ983055:ILJ983061 IBN983055:IBN983061 HRR983055:HRR983061 HHV983055:HHV983061 GXZ983055:GXZ983061 GOD983055:GOD983061 GEH983055:GEH983061 FUL983055:FUL983061 FKP983055:FKP983061 FAT983055:FAT983061 EQX983055:EQX983061 EHB983055:EHB983061 DXF983055:DXF983061 DNJ983055:DNJ983061 DDN983055:DDN983061 CTR983055:CTR983061 CJV983055:CJV983061 BZZ983055:BZZ983061 BQD983055:BQD983061 BGH983055:BGH983061 AWL983055:AWL983061 AMP983055:AMP983061 ACT983055:ACT983061 SX983055:SX983061 JB983055:JB983061 F983055:F983061 WVN917519:WVN917525 WLR917519:WLR917525 WBV917519:WBV917525 VRZ917519:VRZ917525 VID917519:VID917525 UYH917519:UYH917525 UOL917519:UOL917525 UEP917519:UEP917525 TUT917519:TUT917525 TKX917519:TKX917525 TBB917519:TBB917525 SRF917519:SRF917525 SHJ917519:SHJ917525 RXN917519:RXN917525 RNR917519:RNR917525 RDV917519:RDV917525 QTZ917519:QTZ917525 QKD917519:QKD917525 QAH917519:QAH917525 PQL917519:PQL917525 PGP917519:PGP917525 OWT917519:OWT917525 OMX917519:OMX917525 ODB917519:ODB917525 NTF917519:NTF917525 NJJ917519:NJJ917525 MZN917519:MZN917525 MPR917519:MPR917525 MFV917519:MFV917525 LVZ917519:LVZ917525 LMD917519:LMD917525 LCH917519:LCH917525 KSL917519:KSL917525 KIP917519:KIP917525 JYT917519:JYT917525 JOX917519:JOX917525 JFB917519:JFB917525 IVF917519:IVF917525 ILJ917519:ILJ917525 IBN917519:IBN917525 HRR917519:HRR917525 HHV917519:HHV917525 GXZ917519:GXZ917525 GOD917519:GOD917525 GEH917519:GEH917525 FUL917519:FUL917525 FKP917519:FKP917525 FAT917519:FAT917525 EQX917519:EQX917525 EHB917519:EHB917525 DXF917519:DXF917525 DNJ917519:DNJ917525 DDN917519:DDN917525 CTR917519:CTR917525 CJV917519:CJV917525 BZZ917519:BZZ917525 BQD917519:BQD917525 BGH917519:BGH917525 AWL917519:AWL917525 AMP917519:AMP917525 ACT917519:ACT917525 SX917519:SX917525 JB917519:JB917525 F917519:F917525 WVN851983:WVN851989 WLR851983:WLR851989 WBV851983:WBV851989 VRZ851983:VRZ851989 VID851983:VID851989 UYH851983:UYH851989 UOL851983:UOL851989 UEP851983:UEP851989 TUT851983:TUT851989 TKX851983:TKX851989 TBB851983:TBB851989 SRF851983:SRF851989 SHJ851983:SHJ851989 RXN851983:RXN851989 RNR851983:RNR851989 RDV851983:RDV851989 QTZ851983:QTZ851989 QKD851983:QKD851989 QAH851983:QAH851989 PQL851983:PQL851989 PGP851983:PGP851989 OWT851983:OWT851989 OMX851983:OMX851989 ODB851983:ODB851989 NTF851983:NTF851989 NJJ851983:NJJ851989 MZN851983:MZN851989 MPR851983:MPR851989 MFV851983:MFV851989 LVZ851983:LVZ851989 LMD851983:LMD851989 LCH851983:LCH851989 KSL851983:KSL851989 KIP851983:KIP851989 JYT851983:JYT851989 JOX851983:JOX851989 JFB851983:JFB851989 IVF851983:IVF851989 ILJ851983:ILJ851989 IBN851983:IBN851989 HRR851983:HRR851989 HHV851983:HHV851989 GXZ851983:GXZ851989 GOD851983:GOD851989 GEH851983:GEH851989 FUL851983:FUL851989 FKP851983:FKP851989 FAT851983:FAT851989 EQX851983:EQX851989 EHB851983:EHB851989 DXF851983:DXF851989 DNJ851983:DNJ851989 DDN851983:DDN851989 CTR851983:CTR851989 CJV851983:CJV851989 BZZ851983:BZZ851989 BQD851983:BQD851989 BGH851983:BGH851989 AWL851983:AWL851989 AMP851983:AMP851989 ACT851983:ACT851989 SX851983:SX851989 JB851983:JB851989 F851983:F851989 WVN786447:WVN786453 WLR786447:WLR786453 WBV786447:WBV786453 VRZ786447:VRZ786453 VID786447:VID786453 UYH786447:UYH786453 UOL786447:UOL786453 UEP786447:UEP786453 TUT786447:TUT786453 TKX786447:TKX786453 TBB786447:TBB786453 SRF786447:SRF786453 SHJ786447:SHJ786453 RXN786447:RXN786453 RNR786447:RNR786453 RDV786447:RDV786453 QTZ786447:QTZ786453 QKD786447:QKD786453 QAH786447:QAH786453 PQL786447:PQL786453 PGP786447:PGP786453 OWT786447:OWT786453 OMX786447:OMX786453 ODB786447:ODB786453 NTF786447:NTF786453 NJJ786447:NJJ786453 MZN786447:MZN786453 MPR786447:MPR786453 MFV786447:MFV786453 LVZ786447:LVZ786453 LMD786447:LMD786453 LCH786447:LCH786453 KSL786447:KSL786453 KIP786447:KIP786453 JYT786447:JYT786453 JOX786447:JOX786453 JFB786447:JFB786453 IVF786447:IVF786453 ILJ786447:ILJ786453 IBN786447:IBN786453 HRR786447:HRR786453 HHV786447:HHV786453 GXZ786447:GXZ786453 GOD786447:GOD786453 GEH786447:GEH786453 FUL786447:FUL786453 FKP786447:FKP786453 FAT786447:FAT786453 EQX786447:EQX786453 EHB786447:EHB786453 DXF786447:DXF786453 DNJ786447:DNJ786453 DDN786447:DDN786453 CTR786447:CTR786453 CJV786447:CJV786453 BZZ786447:BZZ786453 BQD786447:BQD786453 BGH786447:BGH786453 AWL786447:AWL786453 AMP786447:AMP786453 ACT786447:ACT786453 SX786447:SX786453 JB786447:JB786453 F786447:F786453 WVN720911:WVN720917 WLR720911:WLR720917 WBV720911:WBV720917 VRZ720911:VRZ720917 VID720911:VID720917 UYH720911:UYH720917 UOL720911:UOL720917 UEP720911:UEP720917 TUT720911:TUT720917 TKX720911:TKX720917 TBB720911:TBB720917 SRF720911:SRF720917 SHJ720911:SHJ720917 RXN720911:RXN720917 RNR720911:RNR720917 RDV720911:RDV720917 QTZ720911:QTZ720917 QKD720911:QKD720917 QAH720911:QAH720917 PQL720911:PQL720917 PGP720911:PGP720917 OWT720911:OWT720917 OMX720911:OMX720917 ODB720911:ODB720917 NTF720911:NTF720917 NJJ720911:NJJ720917 MZN720911:MZN720917 MPR720911:MPR720917 MFV720911:MFV720917 LVZ720911:LVZ720917 LMD720911:LMD720917 LCH720911:LCH720917 KSL720911:KSL720917 KIP720911:KIP720917 JYT720911:JYT720917 JOX720911:JOX720917 JFB720911:JFB720917 IVF720911:IVF720917 ILJ720911:ILJ720917 IBN720911:IBN720917 HRR720911:HRR720917 HHV720911:HHV720917 GXZ720911:GXZ720917 GOD720911:GOD720917 GEH720911:GEH720917 FUL720911:FUL720917 FKP720911:FKP720917 FAT720911:FAT720917 EQX720911:EQX720917 EHB720911:EHB720917 DXF720911:DXF720917 DNJ720911:DNJ720917 DDN720911:DDN720917 CTR720911:CTR720917 CJV720911:CJV720917 BZZ720911:BZZ720917 BQD720911:BQD720917 BGH720911:BGH720917 AWL720911:AWL720917 AMP720911:AMP720917 ACT720911:ACT720917 SX720911:SX720917 JB720911:JB720917 F720911:F720917 WVN655375:WVN655381 WLR655375:WLR655381 WBV655375:WBV655381 VRZ655375:VRZ655381 VID655375:VID655381 UYH655375:UYH655381 UOL655375:UOL655381 UEP655375:UEP655381 TUT655375:TUT655381 TKX655375:TKX655381 TBB655375:TBB655381 SRF655375:SRF655381 SHJ655375:SHJ655381 RXN655375:RXN655381 RNR655375:RNR655381 RDV655375:RDV655381 QTZ655375:QTZ655381 QKD655375:QKD655381 QAH655375:QAH655381 PQL655375:PQL655381 PGP655375:PGP655381 OWT655375:OWT655381 OMX655375:OMX655381 ODB655375:ODB655381 NTF655375:NTF655381 NJJ655375:NJJ655381 MZN655375:MZN655381 MPR655375:MPR655381 MFV655375:MFV655381 LVZ655375:LVZ655381 LMD655375:LMD655381 LCH655375:LCH655381 KSL655375:KSL655381 KIP655375:KIP655381 JYT655375:JYT655381 JOX655375:JOX655381 JFB655375:JFB655381 IVF655375:IVF655381 ILJ655375:ILJ655381 IBN655375:IBN655381 HRR655375:HRR655381 HHV655375:HHV655381 GXZ655375:GXZ655381 GOD655375:GOD655381 GEH655375:GEH655381 FUL655375:FUL655381 FKP655375:FKP655381 FAT655375:FAT655381 EQX655375:EQX655381 EHB655375:EHB655381 DXF655375:DXF655381 DNJ655375:DNJ655381 DDN655375:DDN655381 CTR655375:CTR655381 CJV655375:CJV655381 BZZ655375:BZZ655381 BQD655375:BQD655381 BGH655375:BGH655381 AWL655375:AWL655381 AMP655375:AMP655381 ACT655375:ACT655381 SX655375:SX655381 JB655375:JB655381 F655375:F655381 WVN589839:WVN589845 WLR589839:WLR589845 WBV589839:WBV589845 VRZ589839:VRZ589845 VID589839:VID589845 UYH589839:UYH589845 UOL589839:UOL589845 UEP589839:UEP589845 TUT589839:TUT589845 TKX589839:TKX589845 TBB589839:TBB589845 SRF589839:SRF589845 SHJ589839:SHJ589845 RXN589839:RXN589845 RNR589839:RNR589845 RDV589839:RDV589845 QTZ589839:QTZ589845 QKD589839:QKD589845 QAH589839:QAH589845 PQL589839:PQL589845 PGP589839:PGP589845 OWT589839:OWT589845 OMX589839:OMX589845 ODB589839:ODB589845 NTF589839:NTF589845 NJJ589839:NJJ589845 MZN589839:MZN589845 MPR589839:MPR589845 MFV589839:MFV589845 LVZ589839:LVZ589845 LMD589839:LMD589845 LCH589839:LCH589845 KSL589839:KSL589845 KIP589839:KIP589845 JYT589839:JYT589845 JOX589839:JOX589845 JFB589839:JFB589845 IVF589839:IVF589845 ILJ589839:ILJ589845 IBN589839:IBN589845 HRR589839:HRR589845 HHV589839:HHV589845 GXZ589839:GXZ589845 GOD589839:GOD589845 GEH589839:GEH589845 FUL589839:FUL589845 FKP589839:FKP589845 FAT589839:FAT589845 EQX589839:EQX589845 EHB589839:EHB589845 DXF589839:DXF589845 DNJ589839:DNJ589845 DDN589839:DDN589845 CTR589839:CTR589845 CJV589839:CJV589845 BZZ589839:BZZ589845 BQD589839:BQD589845 BGH589839:BGH589845 AWL589839:AWL589845 AMP589839:AMP589845 ACT589839:ACT589845 SX589839:SX589845 JB589839:JB589845 F589839:F589845 WVN524303:WVN524309 WLR524303:WLR524309 WBV524303:WBV524309 VRZ524303:VRZ524309 VID524303:VID524309 UYH524303:UYH524309 UOL524303:UOL524309 UEP524303:UEP524309 TUT524303:TUT524309 TKX524303:TKX524309 TBB524303:TBB524309 SRF524303:SRF524309 SHJ524303:SHJ524309 RXN524303:RXN524309 RNR524303:RNR524309 RDV524303:RDV524309 QTZ524303:QTZ524309 QKD524303:QKD524309 QAH524303:QAH524309 PQL524303:PQL524309 PGP524303:PGP524309 OWT524303:OWT524309 OMX524303:OMX524309 ODB524303:ODB524309 NTF524303:NTF524309 NJJ524303:NJJ524309 MZN524303:MZN524309 MPR524303:MPR524309 MFV524303:MFV524309 LVZ524303:LVZ524309 LMD524303:LMD524309 LCH524303:LCH524309 KSL524303:KSL524309 KIP524303:KIP524309 JYT524303:JYT524309 JOX524303:JOX524309 JFB524303:JFB524309 IVF524303:IVF524309 ILJ524303:ILJ524309 IBN524303:IBN524309 HRR524303:HRR524309 HHV524303:HHV524309 GXZ524303:GXZ524309 GOD524303:GOD524309 GEH524303:GEH524309 FUL524303:FUL524309 FKP524303:FKP524309 FAT524303:FAT524309 EQX524303:EQX524309 EHB524303:EHB524309 DXF524303:DXF524309 DNJ524303:DNJ524309 DDN524303:DDN524309 CTR524303:CTR524309 CJV524303:CJV524309 BZZ524303:BZZ524309 BQD524303:BQD524309 BGH524303:BGH524309 AWL524303:AWL524309 AMP524303:AMP524309 ACT524303:ACT524309 SX524303:SX524309 JB524303:JB524309 F524303:F524309 WVN458767:WVN458773 WLR458767:WLR458773 WBV458767:WBV458773 VRZ458767:VRZ458773 VID458767:VID458773 UYH458767:UYH458773 UOL458767:UOL458773 UEP458767:UEP458773 TUT458767:TUT458773 TKX458767:TKX458773 TBB458767:TBB458773 SRF458767:SRF458773 SHJ458767:SHJ458773 RXN458767:RXN458773 RNR458767:RNR458773 RDV458767:RDV458773 QTZ458767:QTZ458773 QKD458767:QKD458773 QAH458767:QAH458773 PQL458767:PQL458773 PGP458767:PGP458773 OWT458767:OWT458773 OMX458767:OMX458773 ODB458767:ODB458773 NTF458767:NTF458773 NJJ458767:NJJ458773 MZN458767:MZN458773 MPR458767:MPR458773 MFV458767:MFV458773 LVZ458767:LVZ458773 LMD458767:LMD458773 LCH458767:LCH458773 KSL458767:KSL458773 KIP458767:KIP458773 JYT458767:JYT458773 JOX458767:JOX458773 JFB458767:JFB458773 IVF458767:IVF458773 ILJ458767:ILJ458773 IBN458767:IBN458773 HRR458767:HRR458773 HHV458767:HHV458773 GXZ458767:GXZ458773 GOD458767:GOD458773 GEH458767:GEH458773 FUL458767:FUL458773 FKP458767:FKP458773 FAT458767:FAT458773 EQX458767:EQX458773 EHB458767:EHB458773 DXF458767:DXF458773 DNJ458767:DNJ458773 DDN458767:DDN458773 CTR458767:CTR458773 CJV458767:CJV458773 BZZ458767:BZZ458773 BQD458767:BQD458773 BGH458767:BGH458773 AWL458767:AWL458773 AMP458767:AMP458773 ACT458767:ACT458773 SX458767:SX458773 JB458767:JB458773 F458767:F458773 WVN393231:WVN393237 WLR393231:WLR393237 WBV393231:WBV393237 VRZ393231:VRZ393237 VID393231:VID393237 UYH393231:UYH393237 UOL393231:UOL393237 UEP393231:UEP393237 TUT393231:TUT393237 TKX393231:TKX393237 TBB393231:TBB393237 SRF393231:SRF393237 SHJ393231:SHJ393237 RXN393231:RXN393237 RNR393231:RNR393237 RDV393231:RDV393237 QTZ393231:QTZ393237 QKD393231:QKD393237 QAH393231:QAH393237 PQL393231:PQL393237 PGP393231:PGP393237 OWT393231:OWT393237 OMX393231:OMX393237 ODB393231:ODB393237 NTF393231:NTF393237 NJJ393231:NJJ393237 MZN393231:MZN393237 MPR393231:MPR393237 MFV393231:MFV393237 LVZ393231:LVZ393237 LMD393231:LMD393237 LCH393231:LCH393237 KSL393231:KSL393237 KIP393231:KIP393237 JYT393231:JYT393237 JOX393231:JOX393237 JFB393231:JFB393237 IVF393231:IVF393237 ILJ393231:ILJ393237 IBN393231:IBN393237 HRR393231:HRR393237 HHV393231:HHV393237 GXZ393231:GXZ393237 GOD393231:GOD393237 GEH393231:GEH393237 FUL393231:FUL393237 FKP393231:FKP393237 FAT393231:FAT393237 EQX393231:EQX393237 EHB393231:EHB393237 DXF393231:DXF393237 DNJ393231:DNJ393237 DDN393231:DDN393237 CTR393231:CTR393237 CJV393231:CJV393237 BZZ393231:BZZ393237 BQD393231:BQD393237 BGH393231:BGH393237 AWL393231:AWL393237 AMP393231:AMP393237 ACT393231:ACT393237 SX393231:SX393237 JB393231:JB393237 F393231:F393237 WVN327695:WVN327701 WLR327695:WLR327701 WBV327695:WBV327701 VRZ327695:VRZ327701 VID327695:VID327701 UYH327695:UYH327701 UOL327695:UOL327701 UEP327695:UEP327701 TUT327695:TUT327701 TKX327695:TKX327701 TBB327695:TBB327701 SRF327695:SRF327701 SHJ327695:SHJ327701 RXN327695:RXN327701 RNR327695:RNR327701 RDV327695:RDV327701 QTZ327695:QTZ327701 QKD327695:QKD327701 QAH327695:QAH327701 PQL327695:PQL327701 PGP327695:PGP327701 OWT327695:OWT327701 OMX327695:OMX327701 ODB327695:ODB327701 NTF327695:NTF327701 NJJ327695:NJJ327701 MZN327695:MZN327701 MPR327695:MPR327701 MFV327695:MFV327701 LVZ327695:LVZ327701 LMD327695:LMD327701 LCH327695:LCH327701 KSL327695:KSL327701 KIP327695:KIP327701 JYT327695:JYT327701 JOX327695:JOX327701 JFB327695:JFB327701 IVF327695:IVF327701 ILJ327695:ILJ327701 IBN327695:IBN327701 HRR327695:HRR327701 HHV327695:HHV327701 GXZ327695:GXZ327701 GOD327695:GOD327701 GEH327695:GEH327701 FUL327695:FUL327701 FKP327695:FKP327701 FAT327695:FAT327701 EQX327695:EQX327701 EHB327695:EHB327701 DXF327695:DXF327701 DNJ327695:DNJ327701 DDN327695:DDN327701 CTR327695:CTR327701 CJV327695:CJV327701 BZZ327695:BZZ327701 BQD327695:BQD327701 BGH327695:BGH327701 AWL327695:AWL327701 AMP327695:AMP327701 ACT327695:ACT327701 SX327695:SX327701 JB327695:JB327701 F327695:F327701 WVN262159:WVN262165 WLR262159:WLR262165 WBV262159:WBV262165 VRZ262159:VRZ262165 VID262159:VID262165 UYH262159:UYH262165 UOL262159:UOL262165 UEP262159:UEP262165 TUT262159:TUT262165 TKX262159:TKX262165 TBB262159:TBB262165 SRF262159:SRF262165 SHJ262159:SHJ262165 RXN262159:RXN262165 RNR262159:RNR262165 RDV262159:RDV262165 QTZ262159:QTZ262165 QKD262159:QKD262165 QAH262159:QAH262165 PQL262159:PQL262165 PGP262159:PGP262165 OWT262159:OWT262165 OMX262159:OMX262165 ODB262159:ODB262165 NTF262159:NTF262165 NJJ262159:NJJ262165 MZN262159:MZN262165 MPR262159:MPR262165 MFV262159:MFV262165 LVZ262159:LVZ262165 LMD262159:LMD262165 LCH262159:LCH262165 KSL262159:KSL262165 KIP262159:KIP262165 JYT262159:JYT262165 JOX262159:JOX262165 JFB262159:JFB262165 IVF262159:IVF262165 ILJ262159:ILJ262165 IBN262159:IBN262165 HRR262159:HRR262165 HHV262159:HHV262165 GXZ262159:GXZ262165 GOD262159:GOD262165 GEH262159:GEH262165 FUL262159:FUL262165 FKP262159:FKP262165 FAT262159:FAT262165 EQX262159:EQX262165 EHB262159:EHB262165 DXF262159:DXF262165 DNJ262159:DNJ262165 DDN262159:DDN262165 CTR262159:CTR262165 CJV262159:CJV262165 BZZ262159:BZZ262165 BQD262159:BQD262165 BGH262159:BGH262165 AWL262159:AWL262165 AMP262159:AMP262165 ACT262159:ACT262165 SX262159:SX262165 JB262159:JB262165 F262159:F262165 WVN196623:WVN196629 WLR196623:WLR196629 WBV196623:WBV196629 VRZ196623:VRZ196629 VID196623:VID196629 UYH196623:UYH196629 UOL196623:UOL196629 UEP196623:UEP196629 TUT196623:TUT196629 TKX196623:TKX196629 TBB196623:TBB196629 SRF196623:SRF196629 SHJ196623:SHJ196629 RXN196623:RXN196629 RNR196623:RNR196629 RDV196623:RDV196629 QTZ196623:QTZ196629 QKD196623:QKD196629 QAH196623:QAH196629 PQL196623:PQL196629 PGP196623:PGP196629 OWT196623:OWT196629 OMX196623:OMX196629 ODB196623:ODB196629 NTF196623:NTF196629 NJJ196623:NJJ196629 MZN196623:MZN196629 MPR196623:MPR196629 MFV196623:MFV196629 LVZ196623:LVZ196629 LMD196623:LMD196629 LCH196623:LCH196629 KSL196623:KSL196629 KIP196623:KIP196629 JYT196623:JYT196629 JOX196623:JOX196629 JFB196623:JFB196629 IVF196623:IVF196629 ILJ196623:ILJ196629 IBN196623:IBN196629 HRR196623:HRR196629 HHV196623:HHV196629 GXZ196623:GXZ196629 GOD196623:GOD196629 GEH196623:GEH196629 FUL196623:FUL196629 FKP196623:FKP196629 FAT196623:FAT196629 EQX196623:EQX196629 EHB196623:EHB196629 DXF196623:DXF196629 DNJ196623:DNJ196629 DDN196623:DDN196629 CTR196623:CTR196629 CJV196623:CJV196629 BZZ196623:BZZ196629 BQD196623:BQD196629 BGH196623:BGH196629 AWL196623:AWL196629 AMP196623:AMP196629 ACT196623:ACT196629 SX196623:SX196629 JB196623:JB196629 F196623:F196629 WVN131087:WVN131093 WLR131087:WLR131093 WBV131087:WBV131093 VRZ131087:VRZ131093 VID131087:VID131093 UYH131087:UYH131093 UOL131087:UOL131093 UEP131087:UEP131093 TUT131087:TUT131093 TKX131087:TKX131093 TBB131087:TBB131093 SRF131087:SRF131093 SHJ131087:SHJ131093 RXN131087:RXN131093 RNR131087:RNR131093 RDV131087:RDV131093 QTZ131087:QTZ131093 QKD131087:QKD131093 QAH131087:QAH131093 PQL131087:PQL131093 PGP131087:PGP131093 OWT131087:OWT131093 OMX131087:OMX131093 ODB131087:ODB131093 NTF131087:NTF131093 NJJ131087:NJJ131093 MZN131087:MZN131093 MPR131087:MPR131093 MFV131087:MFV131093 LVZ131087:LVZ131093 LMD131087:LMD131093 LCH131087:LCH131093 KSL131087:KSL131093 KIP131087:KIP131093 JYT131087:JYT131093 JOX131087:JOX131093 JFB131087:JFB131093 IVF131087:IVF131093 ILJ131087:ILJ131093 IBN131087:IBN131093 HRR131087:HRR131093 HHV131087:HHV131093 GXZ131087:GXZ131093 GOD131087:GOD131093 GEH131087:GEH131093 FUL131087:FUL131093 FKP131087:FKP131093 FAT131087:FAT131093 EQX131087:EQX131093 EHB131087:EHB131093 DXF131087:DXF131093 DNJ131087:DNJ131093 DDN131087:DDN131093 CTR131087:CTR131093 CJV131087:CJV131093 BZZ131087:BZZ131093 BQD131087:BQD131093 BGH131087:BGH131093 AWL131087:AWL131093 AMP131087:AMP131093 ACT131087:ACT131093 SX131087:SX131093 JB131087:JB131093 F131087:F131093 WVN65551:WVN65557 WLR65551:WLR65557 WBV65551:WBV65557 VRZ65551:VRZ65557 VID65551:VID65557 UYH65551:UYH65557 UOL65551:UOL65557 UEP65551:UEP65557 TUT65551:TUT65557 TKX65551:TKX65557 TBB65551:TBB65557 SRF65551:SRF65557 SHJ65551:SHJ65557 RXN65551:RXN65557 RNR65551:RNR65557 RDV65551:RDV65557 QTZ65551:QTZ65557 QKD65551:QKD65557 QAH65551:QAH65557 PQL65551:PQL65557 PGP65551:PGP65557 OWT65551:OWT65557 OMX65551:OMX65557 ODB65551:ODB65557 NTF65551:NTF65557 NJJ65551:NJJ65557 MZN65551:MZN65557 MPR65551:MPR65557 MFV65551:MFV65557 LVZ65551:LVZ65557 LMD65551:LMD65557 LCH65551:LCH65557 KSL65551:KSL65557 KIP65551:KIP65557 JYT65551:JYT65557 JOX65551:JOX65557 JFB65551:JFB65557 IVF65551:IVF65557 ILJ65551:ILJ65557 IBN65551:IBN65557 HRR65551:HRR65557 HHV65551:HHV65557 GXZ65551:GXZ65557 GOD65551:GOD65557 GEH65551:GEH65557 FUL65551:FUL65557 FKP65551:FKP65557 FAT65551:FAT65557 EQX65551:EQX65557 EHB65551:EHB65557 DXF65551:DXF65557 DNJ65551:DNJ65557 DDN65551:DDN65557 CTR65551:CTR65557 CJV65551:CJV65557 BZZ65551:BZZ65557 BQD65551:BQD65557 BGH65551:BGH65557 AWL65551:AWL65557 AMP65551:AMP65557 ACT65551:ACT65557 SX65551:SX65557 JB65551:JB65557 F65551:F65557 WVN15:WVN21 WLR15:WLR21 WBV15:WBV21 VRZ15:VRZ21 VID15:VID21 UYH15:UYH21 UOL15:UOL21 UEP15:UEP21 TUT15:TUT21 TKX15:TKX21 TBB15:TBB21 SRF15:SRF21 SHJ15:SHJ21 RXN15:RXN21 RNR15:RNR21 RDV15:RDV21 QTZ15:QTZ21 QKD15:QKD21 QAH15:QAH21 PQL15:PQL21 PGP15:PGP21 OWT15:OWT21 OMX15:OMX21 ODB15:ODB21 NTF15:NTF21 NJJ15:NJJ21 MZN15:MZN21 MPR15:MPR21 MFV15:MFV21 LVZ15:LVZ21 LMD15:LMD21 LCH15:LCH21 KSL15:KSL21 KIP15:KIP21 JYT15:JYT21 JOX15:JOX21 JFB15:JFB21 IVF15:IVF21 ILJ15:ILJ21 IBN15:IBN21 HRR15:HRR21 HHV15:HHV21 GXZ15:GXZ21 GOD15:GOD21 GEH15:GEH21 FUL15:FUL21 FKP15:FKP21 FAT15:FAT21 EQX15:EQX21 EHB15:EHB21 DXF15:DXF21 DNJ15:DNJ21 DDN15:DDN21 CTR15:CTR21 CJV15:CJV21 BZZ15:BZZ21 BQD15:BQD21 BGH15:BGH21 AWL15:AWL21 AMP15:AMP21 ACT15:ACT21 SX15:SX21 JB15:JB21" xr:uid="{00000000-0002-0000-0100-000002000000}">
      <formula1>#REF!</formula1>
    </dataValidation>
    <dataValidation type="list" allowBlank="1" showInputMessage="1" showErrorMessage="1" sqref="F15:J21" xr:uid="{00000000-0002-0000-0100-000003000000}">
      <formula1>$AA$7:$AA$12</formula1>
    </dataValidation>
  </dataValidations>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2:O49"/>
  <sheetViews>
    <sheetView showGridLines="0" zoomScale="115" zoomScaleNormal="115" workbookViewId="0">
      <selection activeCell="D7" sqref="D7"/>
    </sheetView>
  </sheetViews>
  <sheetFormatPr defaultRowHeight="15" x14ac:dyDescent="0.25"/>
  <cols>
    <col min="2" max="2" width="3.28515625" customWidth="1"/>
    <col min="3" max="3" width="8.7109375" customWidth="1"/>
    <col min="4" max="4" width="48.85546875" customWidth="1"/>
    <col min="6" max="6" width="8.85546875" customWidth="1"/>
    <col min="7" max="7" width="0.28515625" customWidth="1"/>
    <col min="8" max="8" width="4.7109375" hidden="1" customWidth="1"/>
    <col min="9" max="9" width="0.28515625" customWidth="1"/>
  </cols>
  <sheetData>
    <row r="2" spans="2:15" ht="18" x14ac:dyDescent="0.25">
      <c r="E2" s="21"/>
      <c r="F2" s="21"/>
      <c r="G2" s="21"/>
      <c r="H2" s="21"/>
      <c r="I2" s="22"/>
      <c r="J2" s="20"/>
    </row>
    <row r="3" spans="2:15" x14ac:dyDescent="0.25">
      <c r="D3" s="23"/>
      <c r="E3" s="23"/>
      <c r="F3" s="23"/>
      <c r="G3" s="23"/>
      <c r="H3" s="23"/>
      <c r="I3" s="23"/>
      <c r="J3" s="23"/>
    </row>
    <row r="4" spans="2:15" x14ac:dyDescent="0.25">
      <c r="D4" s="23"/>
      <c r="E4" s="23"/>
      <c r="F4" s="23"/>
      <c r="G4" s="23"/>
      <c r="H4" s="23"/>
      <c r="I4" s="23"/>
      <c r="J4" s="23"/>
    </row>
    <row r="6" spans="2:15" ht="18" x14ac:dyDescent="0.25">
      <c r="D6" s="21" t="s">
        <v>290</v>
      </c>
    </row>
    <row r="8" spans="2:15" ht="14.45" customHeight="1" x14ac:dyDescent="0.25">
      <c r="B8" s="199" t="s">
        <v>76</v>
      </c>
      <c r="C8" s="199"/>
      <c r="D8" s="199"/>
      <c r="E8" s="199"/>
      <c r="F8" s="199"/>
      <c r="G8" s="56"/>
      <c r="H8" s="3"/>
      <c r="I8" s="3"/>
      <c r="M8" s="46"/>
      <c r="N8" s="46"/>
      <c r="O8" s="6"/>
    </row>
    <row r="9" spans="2:15" x14ac:dyDescent="0.25">
      <c r="B9" s="1"/>
      <c r="C9" s="57"/>
      <c r="D9" s="55"/>
      <c r="E9" s="56"/>
      <c r="F9" s="56"/>
      <c r="G9" s="56"/>
      <c r="H9" s="3"/>
      <c r="I9" s="3"/>
      <c r="M9" s="46"/>
      <c r="N9" s="46"/>
      <c r="O9" s="6"/>
    </row>
    <row r="10" spans="2:15" x14ac:dyDescent="0.25">
      <c r="B10" s="64"/>
      <c r="C10" s="65" t="s">
        <v>78</v>
      </c>
      <c r="D10" s="66" t="s">
        <v>77</v>
      </c>
      <c r="E10" s="65" t="s">
        <v>79</v>
      </c>
      <c r="F10" s="65" t="s">
        <v>80</v>
      </c>
      <c r="G10" s="46"/>
      <c r="H10" s="3"/>
      <c r="I10" s="3"/>
    </row>
    <row r="11" spans="2:15" x14ac:dyDescent="0.25">
      <c r="B11" s="59">
        <v>1</v>
      </c>
      <c r="C11" s="62"/>
      <c r="D11" s="62"/>
      <c r="E11" s="70"/>
      <c r="F11" s="70"/>
      <c r="G11" s="46"/>
      <c r="H11" s="3"/>
      <c r="I11" s="3"/>
    </row>
    <row r="12" spans="2:15" x14ac:dyDescent="0.25">
      <c r="B12" s="59">
        <v>2</v>
      </c>
      <c r="C12" s="62"/>
      <c r="D12" s="62"/>
      <c r="E12" s="62"/>
      <c r="F12" s="62"/>
      <c r="G12" s="46"/>
      <c r="H12" s="3"/>
      <c r="I12" s="3"/>
    </row>
    <row r="13" spans="2:15" x14ac:dyDescent="0.25">
      <c r="B13" s="59">
        <v>3</v>
      </c>
      <c r="C13" s="62"/>
      <c r="D13" s="62"/>
      <c r="E13" s="62"/>
      <c r="F13" s="62"/>
      <c r="G13" s="46"/>
      <c r="H13" s="3"/>
      <c r="I13" s="3"/>
    </row>
    <row r="14" spans="2:15" x14ac:dyDescent="0.25">
      <c r="B14" s="59">
        <v>4</v>
      </c>
      <c r="C14" s="62"/>
      <c r="D14" s="62"/>
      <c r="E14" s="62"/>
      <c r="F14" s="62"/>
      <c r="G14" s="46"/>
      <c r="H14" s="3"/>
      <c r="I14" s="3"/>
    </row>
    <row r="15" spans="2:15" x14ac:dyDescent="0.25">
      <c r="B15" s="59">
        <v>5</v>
      </c>
      <c r="C15" s="62"/>
      <c r="D15" s="62"/>
      <c r="E15" s="62"/>
      <c r="F15" s="62"/>
      <c r="G15" s="46"/>
      <c r="H15" s="2" t="s">
        <v>35</v>
      </c>
      <c r="I15" s="3">
        <f>SUM(E10:E20)</f>
        <v>0</v>
      </c>
    </row>
    <row r="16" spans="2:15" x14ac:dyDescent="0.25">
      <c r="B16" s="59">
        <v>6</v>
      </c>
      <c r="C16" s="62"/>
      <c r="D16" s="62"/>
      <c r="E16" s="62"/>
      <c r="F16" s="62"/>
      <c r="G16" s="46"/>
      <c r="H16" s="2" t="s">
        <v>34</v>
      </c>
      <c r="I16" s="3">
        <f>SUM(F10:F20)</f>
        <v>0</v>
      </c>
    </row>
    <row r="17" spans="2:15" x14ac:dyDescent="0.25">
      <c r="B17" s="59">
        <v>7</v>
      </c>
      <c r="C17" s="62"/>
      <c r="D17" s="62"/>
      <c r="E17" s="62"/>
      <c r="F17" s="62"/>
      <c r="G17" s="46"/>
      <c r="H17" s="2" t="s">
        <v>153</v>
      </c>
      <c r="I17" s="3">
        <f>COUNTA(C11:C20)</f>
        <v>0</v>
      </c>
    </row>
    <row r="18" spans="2:15" x14ac:dyDescent="0.25">
      <c r="B18" s="59">
        <v>8</v>
      </c>
      <c r="C18" s="62"/>
      <c r="D18" s="62"/>
      <c r="E18" s="62"/>
      <c r="F18" s="62"/>
      <c r="G18" s="46"/>
      <c r="H18" s="3"/>
    </row>
    <row r="19" spans="2:15" x14ac:dyDescent="0.25">
      <c r="B19" s="59">
        <v>9</v>
      </c>
      <c r="C19" s="62"/>
      <c r="D19" s="62"/>
      <c r="E19" s="62"/>
      <c r="F19" s="62"/>
      <c r="G19" s="46"/>
      <c r="H19" s="3"/>
    </row>
    <row r="20" spans="2:15" x14ac:dyDescent="0.25">
      <c r="B20" s="59">
        <v>10</v>
      </c>
      <c r="C20" s="62"/>
      <c r="D20" s="62"/>
      <c r="E20" s="62"/>
      <c r="F20" s="62"/>
      <c r="G20" s="46"/>
      <c r="H20" s="3"/>
    </row>
    <row r="21" spans="2:15" x14ac:dyDescent="0.25">
      <c r="B21" s="60"/>
      <c r="C21" s="58"/>
      <c r="D21" s="58"/>
      <c r="E21" s="58"/>
      <c r="F21" s="58"/>
      <c r="G21" s="46"/>
      <c r="H21" s="60"/>
      <c r="I21" s="58"/>
      <c r="J21" s="58"/>
      <c r="K21" s="58"/>
      <c r="L21" s="58"/>
    </row>
    <row r="22" spans="2:15" x14ac:dyDescent="0.25">
      <c r="B22" s="1"/>
      <c r="C22" s="57" t="s">
        <v>90</v>
      </c>
      <c r="D22" s="55"/>
      <c r="E22" s="56"/>
      <c r="F22" s="56"/>
      <c r="G22" s="46"/>
      <c r="H22" s="60"/>
      <c r="I22" s="58"/>
      <c r="J22" s="58"/>
      <c r="K22" s="58"/>
      <c r="L22" s="58"/>
    </row>
    <row r="23" spans="2:15" x14ac:dyDescent="0.25">
      <c r="B23" s="1"/>
      <c r="C23" s="57"/>
      <c r="D23" s="55"/>
      <c r="E23" s="56"/>
      <c r="F23" s="56"/>
      <c r="G23" s="46"/>
      <c r="H23" s="60"/>
      <c r="I23" s="58"/>
      <c r="J23" s="58"/>
      <c r="K23" s="58"/>
      <c r="L23" s="58"/>
    </row>
    <row r="24" spans="2:15" x14ac:dyDescent="0.25">
      <c r="B24" s="64"/>
      <c r="C24" s="65" t="s">
        <v>78</v>
      </c>
      <c r="D24" s="66" t="s">
        <v>77</v>
      </c>
      <c r="E24" s="65" t="s">
        <v>79</v>
      </c>
      <c r="F24" s="65" t="s">
        <v>80</v>
      </c>
      <c r="G24" s="46"/>
      <c r="H24" s="60"/>
      <c r="I24" s="58"/>
      <c r="J24" s="58"/>
      <c r="K24" s="58"/>
      <c r="L24" s="58"/>
    </row>
    <row r="25" spans="2:15" x14ac:dyDescent="0.25">
      <c r="B25" s="59">
        <v>1</v>
      </c>
      <c r="C25" s="62"/>
      <c r="D25" s="62"/>
      <c r="E25" s="70"/>
      <c r="F25" s="70"/>
      <c r="G25" s="46"/>
      <c r="H25" s="60"/>
      <c r="I25" s="58"/>
      <c r="J25" s="58"/>
      <c r="K25" s="58"/>
      <c r="L25" s="58"/>
    </row>
    <row r="26" spans="2:15" x14ac:dyDescent="0.25">
      <c r="B26" s="59">
        <v>2</v>
      </c>
      <c r="C26" s="62"/>
      <c r="D26" s="62"/>
      <c r="E26" s="70"/>
      <c r="F26" s="70"/>
      <c r="G26" s="46"/>
      <c r="H26" s="60"/>
      <c r="I26" s="58"/>
      <c r="J26" s="58"/>
      <c r="K26" s="58"/>
      <c r="L26" s="58"/>
    </row>
    <row r="27" spans="2:15" x14ac:dyDescent="0.25">
      <c r="B27" s="59">
        <v>3</v>
      </c>
      <c r="C27" s="62"/>
      <c r="D27" s="62"/>
      <c r="E27" s="62"/>
      <c r="F27" s="62"/>
      <c r="G27" s="46"/>
      <c r="H27" s="60"/>
      <c r="I27" s="58"/>
      <c r="J27" s="58"/>
      <c r="K27" s="58"/>
      <c r="L27" s="58"/>
    </row>
    <row r="28" spans="2:15" x14ac:dyDescent="0.25">
      <c r="B28" s="59">
        <v>4</v>
      </c>
      <c r="C28" s="62"/>
      <c r="D28" s="62"/>
      <c r="E28" s="62"/>
      <c r="F28" s="62"/>
      <c r="G28" s="46"/>
      <c r="H28" s="60"/>
      <c r="I28" s="58"/>
      <c r="J28" s="58"/>
      <c r="K28" s="58"/>
      <c r="L28" s="58"/>
    </row>
    <row r="29" spans="2:15" x14ac:dyDescent="0.25">
      <c r="B29" s="59">
        <v>5</v>
      </c>
      <c r="C29" s="62"/>
      <c r="D29" s="62"/>
      <c r="E29" s="62"/>
      <c r="F29" s="62"/>
      <c r="G29" s="46"/>
      <c r="H29" s="2" t="s">
        <v>35</v>
      </c>
      <c r="I29" s="3">
        <f>SUM(E25:E36)</f>
        <v>0</v>
      </c>
      <c r="J29" s="46"/>
      <c r="K29" s="46"/>
      <c r="L29" s="46"/>
      <c r="M29" s="46"/>
      <c r="N29" s="46"/>
      <c r="O29" s="6"/>
    </row>
    <row r="30" spans="2:15" x14ac:dyDescent="0.25">
      <c r="B30" s="59">
        <v>6</v>
      </c>
      <c r="C30" s="62"/>
      <c r="D30" s="62"/>
      <c r="E30" s="62"/>
      <c r="F30" s="62"/>
      <c r="G30" s="46"/>
      <c r="H30" s="2" t="s">
        <v>34</v>
      </c>
      <c r="I30" s="3">
        <f>SUM(F25:F36)</f>
        <v>0</v>
      </c>
      <c r="J30" s="46"/>
      <c r="K30" s="46"/>
      <c r="L30" s="46"/>
      <c r="M30" s="46"/>
      <c r="N30" s="46"/>
      <c r="O30" s="6"/>
    </row>
    <row r="31" spans="2:15" x14ac:dyDescent="0.25">
      <c r="B31" s="59">
        <v>7</v>
      </c>
      <c r="C31" s="62"/>
      <c r="D31" s="62"/>
      <c r="E31" s="62"/>
      <c r="F31" s="62"/>
      <c r="G31" s="46"/>
      <c r="H31" s="2" t="s">
        <v>153</v>
      </c>
      <c r="I31" s="3">
        <f>COUNTA(C25:C36)</f>
        <v>0</v>
      </c>
      <c r="J31" s="18"/>
      <c r="K31" s="18"/>
      <c r="L31" s="18"/>
      <c r="M31" s="18"/>
      <c r="N31" s="18"/>
      <c r="O31" s="6"/>
    </row>
    <row r="32" spans="2:15" x14ac:dyDescent="0.25">
      <c r="B32" s="59">
        <v>8</v>
      </c>
      <c r="C32" s="62"/>
      <c r="D32" s="62"/>
      <c r="E32" s="62"/>
      <c r="F32" s="62"/>
      <c r="G32" s="46"/>
      <c r="H32" s="60"/>
      <c r="I32" s="18"/>
      <c r="J32" s="18"/>
      <c r="K32" s="18"/>
      <c r="L32" s="18"/>
      <c r="M32" s="18"/>
      <c r="N32" s="18"/>
      <c r="O32" s="6"/>
    </row>
    <row r="33" spans="2:11" x14ac:dyDescent="0.25">
      <c r="B33" s="59">
        <v>9</v>
      </c>
      <c r="C33" s="62"/>
      <c r="D33" s="62"/>
      <c r="E33" s="62"/>
      <c r="F33" s="62"/>
      <c r="G33" s="46"/>
      <c r="H33" s="60"/>
      <c r="I33" s="35"/>
      <c r="J33" s="41"/>
      <c r="K33" s="33"/>
    </row>
    <row r="34" spans="2:11" x14ac:dyDescent="0.25">
      <c r="B34" s="59">
        <v>10</v>
      </c>
      <c r="C34" s="62"/>
      <c r="D34" s="62"/>
      <c r="E34" s="62"/>
      <c r="F34" s="62"/>
      <c r="G34" s="46"/>
      <c r="H34" s="60"/>
      <c r="J34" s="34"/>
      <c r="K34" s="33"/>
    </row>
    <row r="37" spans="2:11" x14ac:dyDescent="0.25">
      <c r="B37" s="199" t="s">
        <v>268</v>
      </c>
      <c r="C37" s="199"/>
      <c r="D37" s="199"/>
      <c r="E37" s="199"/>
      <c r="F37" s="199"/>
    </row>
    <row r="38" spans="2:11" x14ac:dyDescent="0.25">
      <c r="B38" s="1"/>
      <c r="C38" s="170" t="s">
        <v>287</v>
      </c>
      <c r="D38" s="55"/>
      <c r="E38" s="56"/>
      <c r="F38" s="56"/>
    </row>
    <row r="39" spans="2:11" x14ac:dyDescent="0.25">
      <c r="B39" s="64"/>
      <c r="C39" s="65" t="s">
        <v>78</v>
      </c>
      <c r="D39" s="66" t="s">
        <v>77</v>
      </c>
      <c r="E39" s="65" t="s">
        <v>79</v>
      </c>
      <c r="F39" s="65" t="s">
        <v>80</v>
      </c>
    </row>
    <row r="40" spans="2:11" ht="29.45" customHeight="1" x14ac:dyDescent="0.25">
      <c r="B40" s="59">
        <v>1</v>
      </c>
      <c r="C40" s="125" t="s">
        <v>269</v>
      </c>
      <c r="D40" s="168" t="s">
        <v>270</v>
      </c>
      <c r="E40" s="169">
        <v>120</v>
      </c>
      <c r="F40" s="169">
        <v>3</v>
      </c>
    </row>
    <row r="41" spans="2:11" x14ac:dyDescent="0.25">
      <c r="B41" s="59">
        <v>2</v>
      </c>
      <c r="C41" s="62"/>
      <c r="D41" s="62"/>
      <c r="E41" s="62"/>
      <c r="F41" s="62"/>
    </row>
    <row r="42" spans="2:11" x14ac:dyDescent="0.25">
      <c r="B42" s="59">
        <v>3</v>
      </c>
      <c r="C42" s="62"/>
      <c r="D42" s="62"/>
      <c r="E42" s="62"/>
      <c r="F42" s="62"/>
    </row>
    <row r="43" spans="2:11" x14ac:dyDescent="0.25">
      <c r="B43" s="59">
        <v>4</v>
      </c>
      <c r="C43" s="62"/>
      <c r="D43" s="62"/>
      <c r="E43" s="62"/>
      <c r="F43" s="62"/>
      <c r="H43" s="2" t="s">
        <v>35</v>
      </c>
      <c r="I43" s="3">
        <f>SUM(E40:E49)</f>
        <v>120</v>
      </c>
    </row>
    <row r="44" spans="2:11" x14ac:dyDescent="0.25">
      <c r="B44" s="59">
        <v>5</v>
      </c>
      <c r="C44" s="62"/>
      <c r="D44" s="62"/>
      <c r="E44" s="62"/>
      <c r="F44" s="62"/>
      <c r="H44" s="2" t="s">
        <v>34</v>
      </c>
      <c r="I44" s="3">
        <f>SUM(F40:F49)</f>
        <v>3</v>
      </c>
    </row>
    <row r="45" spans="2:11" x14ac:dyDescent="0.25">
      <c r="B45" s="59">
        <v>6</v>
      </c>
      <c r="C45" s="62"/>
      <c r="D45" s="62"/>
      <c r="E45" s="62"/>
      <c r="F45" s="62"/>
      <c r="H45" s="2" t="s">
        <v>153</v>
      </c>
      <c r="I45" s="3">
        <f>COUNTA(F40:F49)</f>
        <v>1</v>
      </c>
    </row>
    <row r="46" spans="2:11" x14ac:dyDescent="0.25">
      <c r="B46" s="59">
        <v>7</v>
      </c>
      <c r="C46" s="62"/>
      <c r="D46" s="62"/>
      <c r="E46" s="62"/>
      <c r="F46" s="62"/>
    </row>
    <row r="47" spans="2:11" x14ac:dyDescent="0.25">
      <c r="B47" s="59">
        <v>8</v>
      </c>
      <c r="C47" s="62"/>
      <c r="D47" s="62"/>
      <c r="E47" s="62"/>
      <c r="F47" s="62"/>
    </row>
    <row r="48" spans="2:11" x14ac:dyDescent="0.25">
      <c r="B48" s="59">
        <v>9</v>
      </c>
      <c r="C48" s="62"/>
      <c r="D48" s="62"/>
      <c r="E48" s="62"/>
      <c r="F48" s="62"/>
    </row>
    <row r="49" spans="2:6" x14ac:dyDescent="0.25">
      <c r="B49" s="59">
        <v>10</v>
      </c>
      <c r="C49" s="62"/>
      <c r="D49" s="62"/>
      <c r="E49" s="62"/>
      <c r="F49" s="62"/>
    </row>
  </sheetData>
  <mergeCells count="2">
    <mergeCell ref="B8:F8"/>
    <mergeCell ref="B37:F37"/>
  </mergeCells>
  <dataValidations count="1">
    <dataValidation type="list" allowBlank="1" showInputMessage="1" showErrorMessage="1" sqref="G11:G34 E24:F24 C24 J29:N32 M8:N9 E10:G10 C10 E39:F39 C39" xr:uid="{00000000-0002-0000-0200-000000000000}">
      <formula1>$R$12:$R$13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AE98"/>
  <sheetViews>
    <sheetView showGridLines="0" showRowColHeaders="0" tabSelected="1" zoomScale="90" zoomScaleNormal="90" workbookViewId="0">
      <selection activeCell="AC9" sqref="AC9"/>
    </sheetView>
  </sheetViews>
  <sheetFormatPr defaultRowHeight="15" x14ac:dyDescent="0.25"/>
  <cols>
    <col min="1" max="1" width="4.7109375" style="1" customWidth="1"/>
    <col min="2" max="2" width="12.5703125" style="2" customWidth="1"/>
    <col min="3" max="3" width="46.140625" style="2" customWidth="1"/>
    <col min="4" max="5" width="10" style="3" customWidth="1"/>
    <col min="6" max="7" width="10" style="178" customWidth="1"/>
    <col min="8" max="8" width="12.28515625" customWidth="1"/>
    <col min="9" max="9" width="14" customWidth="1"/>
    <col min="10" max="10" width="15.7109375" customWidth="1"/>
    <col min="11" max="11" width="22.140625" customWidth="1"/>
    <col min="12" max="12" width="21" customWidth="1"/>
    <col min="13" max="13" width="25.7109375" customWidth="1"/>
    <col min="14" max="14" width="21.5703125" customWidth="1"/>
    <col min="15" max="15" width="0.28515625" customWidth="1"/>
    <col min="16" max="16" width="0.28515625" hidden="1" customWidth="1"/>
    <col min="17" max="17" width="0.140625" hidden="1" customWidth="1"/>
    <col min="18" max="18" width="7.140625" hidden="1" customWidth="1"/>
    <col min="19" max="19" width="0.28515625" hidden="1" customWidth="1"/>
    <col min="20" max="20" width="12" hidden="1" customWidth="1"/>
    <col min="21" max="21" width="8.42578125" hidden="1" customWidth="1"/>
    <col min="22" max="22" width="5.28515625" hidden="1" customWidth="1"/>
    <col min="23" max="23" width="9.7109375" hidden="1" customWidth="1"/>
    <col min="24" max="24" width="7.5703125" customWidth="1"/>
    <col min="25" max="25" width="1.85546875" customWidth="1"/>
    <col min="26" max="26" width="4" customWidth="1"/>
    <col min="27" max="27" width="14" hidden="1" customWidth="1"/>
    <col min="28" max="28" width="13" hidden="1" customWidth="1"/>
    <col min="29" max="29" width="6" customWidth="1"/>
    <col min="30" max="30" width="7.28515625" customWidth="1"/>
    <col min="31" max="31" width="10.28515625" customWidth="1"/>
    <col min="32" max="32" width="12.7109375" customWidth="1"/>
    <col min="261" max="261" width="14.28515625" customWidth="1"/>
    <col min="262" max="264" width="10" customWidth="1"/>
    <col min="265" max="265" width="9.5703125" customWidth="1"/>
    <col min="266" max="270" width="14.28515625" customWidth="1"/>
    <col min="271" max="271" width="16.42578125" customWidth="1"/>
    <col min="272" max="272" width="14.28515625" customWidth="1"/>
    <col min="273" max="274" width="18" customWidth="1"/>
    <col min="275" max="287" width="9.140625" customWidth="1"/>
    <col min="517" max="517" width="14.28515625" customWidth="1"/>
    <col min="518" max="520" width="10" customWidth="1"/>
    <col min="521" max="521" width="9.5703125" customWidth="1"/>
    <col min="522" max="526" width="14.28515625" customWidth="1"/>
    <col min="527" max="527" width="16.42578125" customWidth="1"/>
    <col min="528" max="528" width="14.28515625" customWidth="1"/>
    <col min="529" max="530" width="18" customWidth="1"/>
    <col min="531" max="543" width="9.140625" customWidth="1"/>
    <col min="773" max="773" width="14.28515625" customWidth="1"/>
    <col min="774" max="776" width="10" customWidth="1"/>
    <col min="777" max="777" width="9.5703125" customWidth="1"/>
    <col min="778" max="782" width="14.28515625" customWidth="1"/>
    <col min="783" max="783" width="16.42578125" customWidth="1"/>
    <col min="784" max="784" width="14.28515625" customWidth="1"/>
    <col min="785" max="786" width="18" customWidth="1"/>
    <col min="787" max="799" width="9.140625" customWidth="1"/>
    <col min="1029" max="1029" width="14.28515625" customWidth="1"/>
    <col min="1030" max="1032" width="10" customWidth="1"/>
    <col min="1033" max="1033" width="9.5703125" customWidth="1"/>
    <col min="1034" max="1038" width="14.28515625" customWidth="1"/>
    <col min="1039" max="1039" width="16.42578125" customWidth="1"/>
    <col min="1040" max="1040" width="14.28515625" customWidth="1"/>
    <col min="1041" max="1042" width="18" customWidth="1"/>
    <col min="1043" max="1055" width="9.140625" customWidth="1"/>
    <col min="1285" max="1285" width="14.28515625" customWidth="1"/>
    <col min="1286" max="1288" width="10" customWidth="1"/>
    <col min="1289" max="1289" width="9.5703125" customWidth="1"/>
    <col min="1290" max="1294" width="14.28515625" customWidth="1"/>
    <col min="1295" max="1295" width="16.42578125" customWidth="1"/>
    <col min="1296" max="1296" width="14.28515625" customWidth="1"/>
    <col min="1297" max="1298" width="18" customWidth="1"/>
    <col min="1299" max="1311" width="9.140625" customWidth="1"/>
    <col min="1541" max="1541" width="14.28515625" customWidth="1"/>
    <col min="1542" max="1544" width="10" customWidth="1"/>
    <col min="1545" max="1545" width="9.5703125" customWidth="1"/>
    <col min="1546" max="1550" width="14.28515625" customWidth="1"/>
    <col min="1551" max="1551" width="16.42578125" customWidth="1"/>
    <col min="1552" max="1552" width="14.28515625" customWidth="1"/>
    <col min="1553" max="1554" width="18" customWidth="1"/>
    <col min="1555" max="1567" width="9.140625" customWidth="1"/>
    <col min="1797" max="1797" width="14.28515625" customWidth="1"/>
    <col min="1798" max="1800" width="10" customWidth="1"/>
    <col min="1801" max="1801" width="9.5703125" customWidth="1"/>
    <col min="1802" max="1806" width="14.28515625" customWidth="1"/>
    <col min="1807" max="1807" width="16.42578125" customWidth="1"/>
    <col min="1808" max="1808" width="14.28515625" customWidth="1"/>
    <col min="1809" max="1810" width="18" customWidth="1"/>
    <col min="1811" max="1823" width="9.140625" customWidth="1"/>
    <col min="2053" max="2053" width="14.28515625" customWidth="1"/>
    <col min="2054" max="2056" width="10" customWidth="1"/>
    <col min="2057" max="2057" width="9.5703125" customWidth="1"/>
    <col min="2058" max="2062" width="14.28515625" customWidth="1"/>
    <col min="2063" max="2063" width="16.42578125" customWidth="1"/>
    <col min="2064" max="2064" width="14.28515625" customWidth="1"/>
    <col min="2065" max="2066" width="18" customWidth="1"/>
    <col min="2067" max="2079" width="9.140625" customWidth="1"/>
    <col min="2309" max="2309" width="14.28515625" customWidth="1"/>
    <col min="2310" max="2312" width="10" customWidth="1"/>
    <col min="2313" max="2313" width="9.5703125" customWidth="1"/>
    <col min="2314" max="2318" width="14.28515625" customWidth="1"/>
    <col min="2319" max="2319" width="16.42578125" customWidth="1"/>
    <col min="2320" max="2320" width="14.28515625" customWidth="1"/>
    <col min="2321" max="2322" width="18" customWidth="1"/>
    <col min="2323" max="2335" width="9.140625" customWidth="1"/>
    <col min="2565" max="2565" width="14.28515625" customWidth="1"/>
    <col min="2566" max="2568" width="10" customWidth="1"/>
    <col min="2569" max="2569" width="9.5703125" customWidth="1"/>
    <col min="2570" max="2574" width="14.28515625" customWidth="1"/>
    <col min="2575" max="2575" width="16.42578125" customWidth="1"/>
    <col min="2576" max="2576" width="14.28515625" customWidth="1"/>
    <col min="2577" max="2578" width="18" customWidth="1"/>
    <col min="2579" max="2591" width="9.140625" customWidth="1"/>
    <col min="2821" max="2821" width="14.28515625" customWidth="1"/>
    <col min="2822" max="2824" width="10" customWidth="1"/>
    <col min="2825" max="2825" width="9.5703125" customWidth="1"/>
    <col min="2826" max="2830" width="14.28515625" customWidth="1"/>
    <col min="2831" max="2831" width="16.42578125" customWidth="1"/>
    <col min="2832" max="2832" width="14.28515625" customWidth="1"/>
    <col min="2833" max="2834" width="18" customWidth="1"/>
    <col min="2835" max="2847" width="9.140625" customWidth="1"/>
    <col min="3077" max="3077" width="14.28515625" customWidth="1"/>
    <col min="3078" max="3080" width="10" customWidth="1"/>
    <col min="3081" max="3081" width="9.5703125" customWidth="1"/>
    <col min="3082" max="3086" width="14.28515625" customWidth="1"/>
    <col min="3087" max="3087" width="16.42578125" customWidth="1"/>
    <col min="3088" max="3088" width="14.28515625" customWidth="1"/>
    <col min="3089" max="3090" width="18" customWidth="1"/>
    <col min="3091" max="3103" width="9.140625" customWidth="1"/>
    <col min="3333" max="3333" width="14.28515625" customWidth="1"/>
    <col min="3334" max="3336" width="10" customWidth="1"/>
    <col min="3337" max="3337" width="9.5703125" customWidth="1"/>
    <col min="3338" max="3342" width="14.28515625" customWidth="1"/>
    <col min="3343" max="3343" width="16.42578125" customWidth="1"/>
    <col min="3344" max="3344" width="14.28515625" customWidth="1"/>
    <col min="3345" max="3346" width="18" customWidth="1"/>
    <col min="3347" max="3359" width="9.140625" customWidth="1"/>
    <col min="3589" max="3589" width="14.28515625" customWidth="1"/>
    <col min="3590" max="3592" width="10" customWidth="1"/>
    <col min="3593" max="3593" width="9.5703125" customWidth="1"/>
    <col min="3594" max="3598" width="14.28515625" customWidth="1"/>
    <col min="3599" max="3599" width="16.42578125" customWidth="1"/>
    <col min="3600" max="3600" width="14.28515625" customWidth="1"/>
    <col min="3601" max="3602" width="18" customWidth="1"/>
    <col min="3603" max="3615" width="9.140625" customWidth="1"/>
    <col min="3845" max="3845" width="14.28515625" customWidth="1"/>
    <col min="3846" max="3848" width="10" customWidth="1"/>
    <col min="3849" max="3849" width="9.5703125" customWidth="1"/>
    <col min="3850" max="3854" width="14.28515625" customWidth="1"/>
    <col min="3855" max="3855" width="16.42578125" customWidth="1"/>
    <col min="3856" max="3856" width="14.28515625" customWidth="1"/>
    <col min="3857" max="3858" width="18" customWidth="1"/>
    <col min="3859" max="3871" width="9.140625" customWidth="1"/>
    <col min="4101" max="4101" width="14.28515625" customWidth="1"/>
    <col min="4102" max="4104" width="10" customWidth="1"/>
    <col min="4105" max="4105" width="9.5703125" customWidth="1"/>
    <col min="4106" max="4110" width="14.28515625" customWidth="1"/>
    <col min="4111" max="4111" width="16.42578125" customWidth="1"/>
    <col min="4112" max="4112" width="14.28515625" customWidth="1"/>
    <col min="4113" max="4114" width="18" customWidth="1"/>
    <col min="4115" max="4127" width="9.140625" customWidth="1"/>
    <col min="4357" max="4357" width="14.28515625" customWidth="1"/>
    <col min="4358" max="4360" width="10" customWidth="1"/>
    <col min="4361" max="4361" width="9.5703125" customWidth="1"/>
    <col min="4362" max="4366" width="14.28515625" customWidth="1"/>
    <col min="4367" max="4367" width="16.42578125" customWidth="1"/>
    <col min="4368" max="4368" width="14.28515625" customWidth="1"/>
    <col min="4369" max="4370" width="18" customWidth="1"/>
    <col min="4371" max="4383" width="9.140625" customWidth="1"/>
    <col min="4613" max="4613" width="14.28515625" customWidth="1"/>
    <col min="4614" max="4616" width="10" customWidth="1"/>
    <col min="4617" max="4617" width="9.5703125" customWidth="1"/>
    <col min="4618" max="4622" width="14.28515625" customWidth="1"/>
    <col min="4623" max="4623" width="16.42578125" customWidth="1"/>
    <col min="4624" max="4624" width="14.28515625" customWidth="1"/>
    <col min="4625" max="4626" width="18" customWidth="1"/>
    <col min="4627" max="4639" width="9.140625" customWidth="1"/>
    <col min="4869" max="4869" width="14.28515625" customWidth="1"/>
    <col min="4870" max="4872" width="10" customWidth="1"/>
    <col min="4873" max="4873" width="9.5703125" customWidth="1"/>
    <col min="4874" max="4878" width="14.28515625" customWidth="1"/>
    <col min="4879" max="4879" width="16.42578125" customWidth="1"/>
    <col min="4880" max="4880" width="14.28515625" customWidth="1"/>
    <col min="4881" max="4882" width="18" customWidth="1"/>
    <col min="4883" max="4895" width="9.140625" customWidth="1"/>
    <col min="5125" max="5125" width="14.28515625" customWidth="1"/>
    <col min="5126" max="5128" width="10" customWidth="1"/>
    <col min="5129" max="5129" width="9.5703125" customWidth="1"/>
    <col min="5130" max="5134" width="14.28515625" customWidth="1"/>
    <col min="5135" max="5135" width="16.42578125" customWidth="1"/>
    <col min="5136" max="5136" width="14.28515625" customWidth="1"/>
    <col min="5137" max="5138" width="18" customWidth="1"/>
    <col min="5139" max="5151" width="9.140625" customWidth="1"/>
    <col min="5381" max="5381" width="14.28515625" customWidth="1"/>
    <col min="5382" max="5384" width="10" customWidth="1"/>
    <col min="5385" max="5385" width="9.5703125" customWidth="1"/>
    <col min="5386" max="5390" width="14.28515625" customWidth="1"/>
    <col min="5391" max="5391" width="16.42578125" customWidth="1"/>
    <col min="5392" max="5392" width="14.28515625" customWidth="1"/>
    <col min="5393" max="5394" width="18" customWidth="1"/>
    <col min="5395" max="5407" width="9.140625" customWidth="1"/>
    <col min="5637" max="5637" width="14.28515625" customWidth="1"/>
    <col min="5638" max="5640" width="10" customWidth="1"/>
    <col min="5641" max="5641" width="9.5703125" customWidth="1"/>
    <col min="5642" max="5646" width="14.28515625" customWidth="1"/>
    <col min="5647" max="5647" width="16.42578125" customWidth="1"/>
    <col min="5648" max="5648" width="14.28515625" customWidth="1"/>
    <col min="5649" max="5650" width="18" customWidth="1"/>
    <col min="5651" max="5663" width="9.140625" customWidth="1"/>
    <col min="5893" max="5893" width="14.28515625" customWidth="1"/>
    <col min="5894" max="5896" width="10" customWidth="1"/>
    <col min="5897" max="5897" width="9.5703125" customWidth="1"/>
    <col min="5898" max="5902" width="14.28515625" customWidth="1"/>
    <col min="5903" max="5903" width="16.42578125" customWidth="1"/>
    <col min="5904" max="5904" width="14.28515625" customWidth="1"/>
    <col min="5905" max="5906" width="18" customWidth="1"/>
    <col min="5907" max="5919" width="9.140625" customWidth="1"/>
    <col min="6149" max="6149" width="14.28515625" customWidth="1"/>
    <col min="6150" max="6152" width="10" customWidth="1"/>
    <col min="6153" max="6153" width="9.5703125" customWidth="1"/>
    <col min="6154" max="6158" width="14.28515625" customWidth="1"/>
    <col min="6159" max="6159" width="16.42578125" customWidth="1"/>
    <col min="6160" max="6160" width="14.28515625" customWidth="1"/>
    <col min="6161" max="6162" width="18" customWidth="1"/>
    <col min="6163" max="6175" width="9.140625" customWidth="1"/>
    <col min="6405" max="6405" width="14.28515625" customWidth="1"/>
    <col min="6406" max="6408" width="10" customWidth="1"/>
    <col min="6409" max="6409" width="9.5703125" customWidth="1"/>
    <col min="6410" max="6414" width="14.28515625" customWidth="1"/>
    <col min="6415" max="6415" width="16.42578125" customWidth="1"/>
    <col min="6416" max="6416" width="14.28515625" customWidth="1"/>
    <col min="6417" max="6418" width="18" customWidth="1"/>
    <col min="6419" max="6431" width="9.140625" customWidth="1"/>
    <col min="6661" max="6661" width="14.28515625" customWidth="1"/>
    <col min="6662" max="6664" width="10" customWidth="1"/>
    <col min="6665" max="6665" width="9.5703125" customWidth="1"/>
    <col min="6666" max="6670" width="14.28515625" customWidth="1"/>
    <col min="6671" max="6671" width="16.42578125" customWidth="1"/>
    <col min="6672" max="6672" width="14.28515625" customWidth="1"/>
    <col min="6673" max="6674" width="18" customWidth="1"/>
    <col min="6675" max="6687" width="9.140625" customWidth="1"/>
    <col min="6917" max="6917" width="14.28515625" customWidth="1"/>
    <col min="6918" max="6920" width="10" customWidth="1"/>
    <col min="6921" max="6921" width="9.5703125" customWidth="1"/>
    <col min="6922" max="6926" width="14.28515625" customWidth="1"/>
    <col min="6927" max="6927" width="16.42578125" customWidth="1"/>
    <col min="6928" max="6928" width="14.28515625" customWidth="1"/>
    <col min="6929" max="6930" width="18" customWidth="1"/>
    <col min="6931" max="6943" width="9.140625" customWidth="1"/>
    <col min="7173" max="7173" width="14.28515625" customWidth="1"/>
    <col min="7174" max="7176" width="10" customWidth="1"/>
    <col min="7177" max="7177" width="9.5703125" customWidth="1"/>
    <col min="7178" max="7182" width="14.28515625" customWidth="1"/>
    <col min="7183" max="7183" width="16.42578125" customWidth="1"/>
    <col min="7184" max="7184" width="14.28515625" customWidth="1"/>
    <col min="7185" max="7186" width="18" customWidth="1"/>
    <col min="7187" max="7199" width="9.140625" customWidth="1"/>
    <col min="7429" max="7429" width="14.28515625" customWidth="1"/>
    <col min="7430" max="7432" width="10" customWidth="1"/>
    <col min="7433" max="7433" width="9.5703125" customWidth="1"/>
    <col min="7434" max="7438" width="14.28515625" customWidth="1"/>
    <col min="7439" max="7439" width="16.42578125" customWidth="1"/>
    <col min="7440" max="7440" width="14.28515625" customWidth="1"/>
    <col min="7441" max="7442" width="18" customWidth="1"/>
    <col min="7443" max="7455" width="9.140625" customWidth="1"/>
    <col min="7685" max="7685" width="14.28515625" customWidth="1"/>
    <col min="7686" max="7688" width="10" customWidth="1"/>
    <col min="7689" max="7689" width="9.5703125" customWidth="1"/>
    <col min="7690" max="7694" width="14.28515625" customWidth="1"/>
    <col min="7695" max="7695" width="16.42578125" customWidth="1"/>
    <col min="7696" max="7696" width="14.28515625" customWidth="1"/>
    <col min="7697" max="7698" width="18" customWidth="1"/>
    <col min="7699" max="7711" width="9.140625" customWidth="1"/>
    <col min="7941" max="7941" width="14.28515625" customWidth="1"/>
    <col min="7942" max="7944" width="10" customWidth="1"/>
    <col min="7945" max="7945" width="9.5703125" customWidth="1"/>
    <col min="7946" max="7950" width="14.28515625" customWidth="1"/>
    <col min="7951" max="7951" width="16.42578125" customWidth="1"/>
    <col min="7952" max="7952" width="14.28515625" customWidth="1"/>
    <col min="7953" max="7954" width="18" customWidth="1"/>
    <col min="7955" max="7967" width="9.140625" customWidth="1"/>
    <col min="8197" max="8197" width="14.28515625" customWidth="1"/>
    <col min="8198" max="8200" width="10" customWidth="1"/>
    <col min="8201" max="8201" width="9.5703125" customWidth="1"/>
    <col min="8202" max="8206" width="14.28515625" customWidth="1"/>
    <col min="8207" max="8207" width="16.42578125" customWidth="1"/>
    <col min="8208" max="8208" width="14.28515625" customWidth="1"/>
    <col min="8209" max="8210" width="18" customWidth="1"/>
    <col min="8211" max="8223" width="9.140625" customWidth="1"/>
    <col min="8453" max="8453" width="14.28515625" customWidth="1"/>
    <col min="8454" max="8456" width="10" customWidth="1"/>
    <col min="8457" max="8457" width="9.5703125" customWidth="1"/>
    <col min="8458" max="8462" width="14.28515625" customWidth="1"/>
    <col min="8463" max="8463" width="16.42578125" customWidth="1"/>
    <col min="8464" max="8464" width="14.28515625" customWidth="1"/>
    <col min="8465" max="8466" width="18" customWidth="1"/>
    <col min="8467" max="8479" width="9.140625" customWidth="1"/>
    <col min="8709" max="8709" width="14.28515625" customWidth="1"/>
    <col min="8710" max="8712" width="10" customWidth="1"/>
    <col min="8713" max="8713" width="9.5703125" customWidth="1"/>
    <col min="8714" max="8718" width="14.28515625" customWidth="1"/>
    <col min="8719" max="8719" width="16.42578125" customWidth="1"/>
    <col min="8720" max="8720" width="14.28515625" customWidth="1"/>
    <col min="8721" max="8722" width="18" customWidth="1"/>
    <col min="8723" max="8735" width="9.140625" customWidth="1"/>
    <col min="8965" max="8965" width="14.28515625" customWidth="1"/>
    <col min="8966" max="8968" width="10" customWidth="1"/>
    <col min="8969" max="8969" width="9.5703125" customWidth="1"/>
    <col min="8970" max="8974" width="14.28515625" customWidth="1"/>
    <col min="8975" max="8975" width="16.42578125" customWidth="1"/>
    <col min="8976" max="8976" width="14.28515625" customWidth="1"/>
    <col min="8977" max="8978" width="18" customWidth="1"/>
    <col min="8979" max="8991" width="9.140625" customWidth="1"/>
    <col min="9221" max="9221" width="14.28515625" customWidth="1"/>
    <col min="9222" max="9224" width="10" customWidth="1"/>
    <col min="9225" max="9225" width="9.5703125" customWidth="1"/>
    <col min="9226" max="9230" width="14.28515625" customWidth="1"/>
    <col min="9231" max="9231" width="16.42578125" customWidth="1"/>
    <col min="9232" max="9232" width="14.28515625" customWidth="1"/>
    <col min="9233" max="9234" width="18" customWidth="1"/>
    <col min="9235" max="9247" width="9.140625" customWidth="1"/>
    <col min="9477" max="9477" width="14.28515625" customWidth="1"/>
    <col min="9478" max="9480" width="10" customWidth="1"/>
    <col min="9481" max="9481" width="9.5703125" customWidth="1"/>
    <col min="9482" max="9486" width="14.28515625" customWidth="1"/>
    <col min="9487" max="9487" width="16.42578125" customWidth="1"/>
    <col min="9488" max="9488" width="14.28515625" customWidth="1"/>
    <col min="9489" max="9490" width="18" customWidth="1"/>
    <col min="9491" max="9503" width="9.140625" customWidth="1"/>
    <col min="9733" max="9733" width="14.28515625" customWidth="1"/>
    <col min="9734" max="9736" width="10" customWidth="1"/>
    <col min="9737" max="9737" width="9.5703125" customWidth="1"/>
    <col min="9738" max="9742" width="14.28515625" customWidth="1"/>
    <col min="9743" max="9743" width="16.42578125" customWidth="1"/>
    <col min="9744" max="9744" width="14.28515625" customWidth="1"/>
    <col min="9745" max="9746" width="18" customWidth="1"/>
    <col min="9747" max="9759" width="9.140625" customWidth="1"/>
    <col min="9989" max="9989" width="14.28515625" customWidth="1"/>
    <col min="9990" max="9992" width="10" customWidth="1"/>
    <col min="9993" max="9993" width="9.5703125" customWidth="1"/>
    <col min="9994" max="9998" width="14.28515625" customWidth="1"/>
    <col min="9999" max="9999" width="16.42578125" customWidth="1"/>
    <col min="10000" max="10000" width="14.28515625" customWidth="1"/>
    <col min="10001" max="10002" width="18" customWidth="1"/>
    <col min="10003" max="10015" width="9.140625" customWidth="1"/>
    <col min="10245" max="10245" width="14.28515625" customWidth="1"/>
    <col min="10246" max="10248" width="10" customWidth="1"/>
    <col min="10249" max="10249" width="9.5703125" customWidth="1"/>
    <col min="10250" max="10254" width="14.28515625" customWidth="1"/>
    <col min="10255" max="10255" width="16.42578125" customWidth="1"/>
    <col min="10256" max="10256" width="14.28515625" customWidth="1"/>
    <col min="10257" max="10258" width="18" customWidth="1"/>
    <col min="10259" max="10271" width="9.140625" customWidth="1"/>
    <col min="10501" max="10501" width="14.28515625" customWidth="1"/>
    <col min="10502" max="10504" width="10" customWidth="1"/>
    <col min="10505" max="10505" width="9.5703125" customWidth="1"/>
    <col min="10506" max="10510" width="14.28515625" customWidth="1"/>
    <col min="10511" max="10511" width="16.42578125" customWidth="1"/>
    <col min="10512" max="10512" width="14.28515625" customWidth="1"/>
    <col min="10513" max="10514" width="18" customWidth="1"/>
    <col min="10515" max="10527" width="9.140625" customWidth="1"/>
    <col min="10757" max="10757" width="14.28515625" customWidth="1"/>
    <col min="10758" max="10760" width="10" customWidth="1"/>
    <col min="10761" max="10761" width="9.5703125" customWidth="1"/>
    <col min="10762" max="10766" width="14.28515625" customWidth="1"/>
    <col min="10767" max="10767" width="16.42578125" customWidth="1"/>
    <col min="10768" max="10768" width="14.28515625" customWidth="1"/>
    <col min="10769" max="10770" width="18" customWidth="1"/>
    <col min="10771" max="10783" width="9.140625" customWidth="1"/>
    <col min="11013" max="11013" width="14.28515625" customWidth="1"/>
    <col min="11014" max="11016" width="10" customWidth="1"/>
    <col min="11017" max="11017" width="9.5703125" customWidth="1"/>
    <col min="11018" max="11022" width="14.28515625" customWidth="1"/>
    <col min="11023" max="11023" width="16.42578125" customWidth="1"/>
    <col min="11024" max="11024" width="14.28515625" customWidth="1"/>
    <col min="11025" max="11026" width="18" customWidth="1"/>
    <col min="11027" max="11039" width="9.140625" customWidth="1"/>
    <col min="11269" max="11269" width="14.28515625" customWidth="1"/>
    <col min="11270" max="11272" width="10" customWidth="1"/>
    <col min="11273" max="11273" width="9.5703125" customWidth="1"/>
    <col min="11274" max="11278" width="14.28515625" customWidth="1"/>
    <col min="11279" max="11279" width="16.42578125" customWidth="1"/>
    <col min="11280" max="11280" width="14.28515625" customWidth="1"/>
    <col min="11281" max="11282" width="18" customWidth="1"/>
    <col min="11283" max="11295" width="9.140625" customWidth="1"/>
    <col min="11525" max="11525" width="14.28515625" customWidth="1"/>
    <col min="11526" max="11528" width="10" customWidth="1"/>
    <col min="11529" max="11529" width="9.5703125" customWidth="1"/>
    <col min="11530" max="11534" width="14.28515625" customWidth="1"/>
    <col min="11535" max="11535" width="16.42578125" customWidth="1"/>
    <col min="11536" max="11536" width="14.28515625" customWidth="1"/>
    <col min="11537" max="11538" width="18" customWidth="1"/>
    <col min="11539" max="11551" width="9.140625" customWidth="1"/>
    <col min="11781" max="11781" width="14.28515625" customWidth="1"/>
    <col min="11782" max="11784" width="10" customWidth="1"/>
    <col min="11785" max="11785" width="9.5703125" customWidth="1"/>
    <col min="11786" max="11790" width="14.28515625" customWidth="1"/>
    <col min="11791" max="11791" width="16.42578125" customWidth="1"/>
    <col min="11792" max="11792" width="14.28515625" customWidth="1"/>
    <col min="11793" max="11794" width="18" customWidth="1"/>
    <col min="11795" max="11807" width="9.140625" customWidth="1"/>
    <col min="12037" max="12037" width="14.28515625" customWidth="1"/>
    <col min="12038" max="12040" width="10" customWidth="1"/>
    <col min="12041" max="12041" width="9.5703125" customWidth="1"/>
    <col min="12042" max="12046" width="14.28515625" customWidth="1"/>
    <col min="12047" max="12047" width="16.42578125" customWidth="1"/>
    <col min="12048" max="12048" width="14.28515625" customWidth="1"/>
    <col min="12049" max="12050" width="18" customWidth="1"/>
    <col min="12051" max="12063" width="9.140625" customWidth="1"/>
    <col min="12293" max="12293" width="14.28515625" customWidth="1"/>
    <col min="12294" max="12296" width="10" customWidth="1"/>
    <col min="12297" max="12297" width="9.5703125" customWidth="1"/>
    <col min="12298" max="12302" width="14.28515625" customWidth="1"/>
    <col min="12303" max="12303" width="16.42578125" customWidth="1"/>
    <col min="12304" max="12304" width="14.28515625" customWidth="1"/>
    <col min="12305" max="12306" width="18" customWidth="1"/>
    <col min="12307" max="12319" width="9.140625" customWidth="1"/>
    <col min="12549" max="12549" width="14.28515625" customWidth="1"/>
    <col min="12550" max="12552" width="10" customWidth="1"/>
    <col min="12553" max="12553" width="9.5703125" customWidth="1"/>
    <col min="12554" max="12558" width="14.28515625" customWidth="1"/>
    <col min="12559" max="12559" width="16.42578125" customWidth="1"/>
    <col min="12560" max="12560" width="14.28515625" customWidth="1"/>
    <col min="12561" max="12562" width="18" customWidth="1"/>
    <col min="12563" max="12575" width="9.140625" customWidth="1"/>
    <col min="12805" max="12805" width="14.28515625" customWidth="1"/>
    <col min="12806" max="12808" width="10" customWidth="1"/>
    <col min="12809" max="12809" width="9.5703125" customWidth="1"/>
    <col min="12810" max="12814" width="14.28515625" customWidth="1"/>
    <col min="12815" max="12815" width="16.42578125" customWidth="1"/>
    <col min="12816" max="12816" width="14.28515625" customWidth="1"/>
    <col min="12817" max="12818" width="18" customWidth="1"/>
    <col min="12819" max="12831" width="9.140625" customWidth="1"/>
    <col min="13061" max="13061" width="14.28515625" customWidth="1"/>
    <col min="13062" max="13064" width="10" customWidth="1"/>
    <col min="13065" max="13065" width="9.5703125" customWidth="1"/>
    <col min="13066" max="13070" width="14.28515625" customWidth="1"/>
    <col min="13071" max="13071" width="16.42578125" customWidth="1"/>
    <col min="13072" max="13072" width="14.28515625" customWidth="1"/>
    <col min="13073" max="13074" width="18" customWidth="1"/>
    <col min="13075" max="13087" width="9.140625" customWidth="1"/>
    <col min="13317" max="13317" width="14.28515625" customWidth="1"/>
    <col min="13318" max="13320" width="10" customWidth="1"/>
    <col min="13321" max="13321" width="9.5703125" customWidth="1"/>
    <col min="13322" max="13326" width="14.28515625" customWidth="1"/>
    <col min="13327" max="13327" width="16.42578125" customWidth="1"/>
    <col min="13328" max="13328" width="14.28515625" customWidth="1"/>
    <col min="13329" max="13330" width="18" customWidth="1"/>
    <col min="13331" max="13343" width="9.140625" customWidth="1"/>
    <col min="13573" max="13573" width="14.28515625" customWidth="1"/>
    <col min="13574" max="13576" width="10" customWidth="1"/>
    <col min="13577" max="13577" width="9.5703125" customWidth="1"/>
    <col min="13578" max="13582" width="14.28515625" customWidth="1"/>
    <col min="13583" max="13583" width="16.42578125" customWidth="1"/>
    <col min="13584" max="13584" width="14.28515625" customWidth="1"/>
    <col min="13585" max="13586" width="18" customWidth="1"/>
    <col min="13587" max="13599" width="9.140625" customWidth="1"/>
    <col min="13829" max="13829" width="14.28515625" customWidth="1"/>
    <col min="13830" max="13832" width="10" customWidth="1"/>
    <col min="13833" max="13833" width="9.5703125" customWidth="1"/>
    <col min="13834" max="13838" width="14.28515625" customWidth="1"/>
    <col min="13839" max="13839" width="16.42578125" customWidth="1"/>
    <col min="13840" max="13840" width="14.28515625" customWidth="1"/>
    <col min="13841" max="13842" width="18" customWidth="1"/>
    <col min="13843" max="13855" width="9.140625" customWidth="1"/>
    <col min="14085" max="14085" width="14.28515625" customWidth="1"/>
    <col min="14086" max="14088" width="10" customWidth="1"/>
    <col min="14089" max="14089" width="9.5703125" customWidth="1"/>
    <col min="14090" max="14094" width="14.28515625" customWidth="1"/>
    <col min="14095" max="14095" width="16.42578125" customWidth="1"/>
    <col min="14096" max="14096" width="14.28515625" customWidth="1"/>
    <col min="14097" max="14098" width="18" customWidth="1"/>
    <col min="14099" max="14111" width="9.140625" customWidth="1"/>
    <col min="14341" max="14341" width="14.28515625" customWidth="1"/>
    <col min="14342" max="14344" width="10" customWidth="1"/>
    <col min="14345" max="14345" width="9.5703125" customWidth="1"/>
    <col min="14346" max="14350" width="14.28515625" customWidth="1"/>
    <col min="14351" max="14351" width="16.42578125" customWidth="1"/>
    <col min="14352" max="14352" width="14.28515625" customWidth="1"/>
    <col min="14353" max="14354" width="18" customWidth="1"/>
    <col min="14355" max="14367" width="9.140625" customWidth="1"/>
    <col min="14597" max="14597" width="14.28515625" customWidth="1"/>
    <col min="14598" max="14600" width="10" customWidth="1"/>
    <col min="14601" max="14601" width="9.5703125" customWidth="1"/>
    <col min="14602" max="14606" width="14.28515625" customWidth="1"/>
    <col min="14607" max="14607" width="16.42578125" customWidth="1"/>
    <col min="14608" max="14608" width="14.28515625" customWidth="1"/>
    <col min="14609" max="14610" width="18" customWidth="1"/>
    <col min="14611" max="14623" width="9.140625" customWidth="1"/>
    <col min="14853" max="14853" width="14.28515625" customWidth="1"/>
    <col min="14854" max="14856" width="10" customWidth="1"/>
    <col min="14857" max="14857" width="9.5703125" customWidth="1"/>
    <col min="14858" max="14862" width="14.28515625" customWidth="1"/>
    <col min="14863" max="14863" width="16.42578125" customWidth="1"/>
    <col min="14864" max="14864" width="14.28515625" customWidth="1"/>
    <col min="14865" max="14866" width="18" customWidth="1"/>
    <col min="14867" max="14879" width="9.140625" customWidth="1"/>
    <col min="15109" max="15109" width="14.28515625" customWidth="1"/>
    <col min="15110" max="15112" width="10" customWidth="1"/>
    <col min="15113" max="15113" width="9.5703125" customWidth="1"/>
    <col min="15114" max="15118" width="14.28515625" customWidth="1"/>
    <col min="15119" max="15119" width="16.42578125" customWidth="1"/>
    <col min="15120" max="15120" width="14.28515625" customWidth="1"/>
    <col min="15121" max="15122" width="18" customWidth="1"/>
    <col min="15123" max="15135" width="9.140625" customWidth="1"/>
    <col min="15365" max="15365" width="14.28515625" customWidth="1"/>
    <col min="15366" max="15368" width="10" customWidth="1"/>
    <col min="15369" max="15369" width="9.5703125" customWidth="1"/>
    <col min="15370" max="15374" width="14.28515625" customWidth="1"/>
    <col min="15375" max="15375" width="16.42578125" customWidth="1"/>
    <col min="15376" max="15376" width="14.28515625" customWidth="1"/>
    <col min="15377" max="15378" width="18" customWidth="1"/>
    <col min="15379" max="15391" width="9.140625" customWidth="1"/>
    <col min="15621" max="15621" width="14.28515625" customWidth="1"/>
    <col min="15622" max="15624" width="10" customWidth="1"/>
    <col min="15625" max="15625" width="9.5703125" customWidth="1"/>
    <col min="15626" max="15630" width="14.28515625" customWidth="1"/>
    <col min="15631" max="15631" width="16.42578125" customWidth="1"/>
    <col min="15632" max="15632" width="14.28515625" customWidth="1"/>
    <col min="15633" max="15634" width="18" customWidth="1"/>
    <col min="15635" max="15647" width="9.140625" customWidth="1"/>
    <col min="15877" max="15877" width="14.28515625" customWidth="1"/>
    <col min="15878" max="15880" width="10" customWidth="1"/>
    <col min="15881" max="15881" width="9.5703125" customWidth="1"/>
    <col min="15882" max="15886" width="14.28515625" customWidth="1"/>
    <col min="15887" max="15887" width="16.42578125" customWidth="1"/>
    <col min="15888" max="15888" width="14.28515625" customWidth="1"/>
    <col min="15889" max="15890" width="18" customWidth="1"/>
    <col min="15891" max="15903" width="9.140625" customWidth="1"/>
    <col min="16133" max="16133" width="14.28515625" customWidth="1"/>
    <col min="16134" max="16136" width="10" customWidth="1"/>
    <col min="16137" max="16137" width="9.5703125" customWidth="1"/>
    <col min="16138" max="16142" width="14.28515625" customWidth="1"/>
    <col min="16143" max="16143" width="16.42578125" customWidth="1"/>
    <col min="16144" max="16144" width="14.28515625" customWidth="1"/>
    <col min="16145" max="16146" width="18" customWidth="1"/>
    <col min="16147" max="16159" width="9.140625" customWidth="1"/>
  </cols>
  <sheetData>
    <row r="2" spans="1:31" ht="20.25" x14ac:dyDescent="0.3">
      <c r="C2" s="202"/>
      <c r="D2" s="202"/>
      <c r="E2" s="202"/>
      <c r="F2" s="202"/>
      <c r="G2" s="202"/>
      <c r="H2" s="202"/>
      <c r="I2" s="202"/>
      <c r="J2" s="202"/>
      <c r="K2" s="202"/>
    </row>
    <row r="3" spans="1:31" ht="18.75" x14ac:dyDescent="0.25">
      <c r="C3" s="73"/>
      <c r="D3" s="4"/>
      <c r="E3" s="4"/>
      <c r="F3" s="4"/>
      <c r="G3" s="4"/>
    </row>
    <row r="4" spans="1:31" ht="16.5" customHeight="1" x14ac:dyDescent="0.25">
      <c r="C4" s="203"/>
      <c r="D4" s="203"/>
      <c r="E4" s="203"/>
      <c r="F4" s="177"/>
      <c r="G4" s="177"/>
      <c r="L4" s="20"/>
    </row>
    <row r="5" spans="1:31" ht="13.9" customHeight="1" x14ac:dyDescent="0.25">
      <c r="D5" s="73"/>
      <c r="E5" s="73"/>
      <c r="F5" s="73"/>
      <c r="G5" s="73"/>
      <c r="H5" s="23"/>
      <c r="I5" s="23"/>
      <c r="J5" s="23"/>
      <c r="K5" s="23"/>
      <c r="L5" s="23"/>
      <c r="W5" s="146">
        <v>0</v>
      </c>
    </row>
    <row r="6" spans="1:31" ht="15.75" customHeight="1" x14ac:dyDescent="0.25">
      <c r="H6" s="23"/>
      <c r="I6" s="23"/>
      <c r="J6" s="23"/>
      <c r="K6" s="23"/>
      <c r="L6" s="23"/>
      <c r="Q6" s="137" t="s">
        <v>171</v>
      </c>
      <c r="R6" s="137">
        <v>0</v>
      </c>
      <c r="W6" s="146">
        <v>1</v>
      </c>
    </row>
    <row r="7" spans="1:31" ht="31.5" customHeight="1" x14ac:dyDescent="0.25">
      <c r="C7" s="28"/>
      <c r="O7" s="6"/>
      <c r="P7" s="6"/>
      <c r="Q7" s="138" t="s">
        <v>58</v>
      </c>
      <c r="R7" s="138">
        <v>0</v>
      </c>
      <c r="S7" s="6"/>
      <c r="T7" s="140" t="s">
        <v>81</v>
      </c>
      <c r="U7" s="141">
        <v>0</v>
      </c>
      <c r="V7" s="6"/>
      <c r="W7" s="147">
        <v>2</v>
      </c>
      <c r="X7" s="6"/>
      <c r="Y7" s="6"/>
    </row>
    <row r="8" spans="1:31" ht="28.5" customHeight="1" x14ac:dyDescent="0.25">
      <c r="H8" s="204" t="s">
        <v>43</v>
      </c>
      <c r="I8" s="204"/>
      <c r="J8" s="204"/>
      <c r="K8" s="204"/>
      <c r="L8" s="204"/>
      <c r="M8" s="204"/>
      <c r="N8" s="204"/>
      <c r="O8" s="6"/>
      <c r="P8" s="6"/>
      <c r="Q8" s="139" t="s">
        <v>85</v>
      </c>
      <c r="R8" s="139">
        <v>0</v>
      </c>
      <c r="S8" s="118"/>
      <c r="T8" s="142" t="s">
        <v>247</v>
      </c>
      <c r="U8" s="143">
        <v>0</v>
      </c>
      <c r="V8" s="5"/>
      <c r="W8" s="148">
        <v>3</v>
      </c>
      <c r="X8" s="5"/>
      <c r="Y8" s="5"/>
      <c r="Z8" s="10"/>
      <c r="AA8" s="86" t="s">
        <v>85</v>
      </c>
      <c r="AB8" s="86">
        <v>0</v>
      </c>
      <c r="AC8" s="119"/>
    </row>
    <row r="9" spans="1:31" s="12" customFormat="1" ht="41.45" customHeight="1" x14ac:dyDescent="0.25">
      <c r="A9" s="11"/>
      <c r="E9" s="11"/>
      <c r="F9" s="11"/>
      <c r="G9" s="11"/>
      <c r="H9" s="205" t="s">
        <v>45</v>
      </c>
      <c r="I9" s="206"/>
      <c r="J9" s="207"/>
      <c r="K9" s="47" t="s">
        <v>42</v>
      </c>
      <c r="L9" s="47" t="s">
        <v>49</v>
      </c>
      <c r="M9" s="47" t="s">
        <v>46</v>
      </c>
      <c r="N9" s="47" t="s">
        <v>47</v>
      </c>
      <c r="Q9" s="139" t="s">
        <v>86</v>
      </c>
      <c r="R9" s="139">
        <v>0</v>
      </c>
      <c r="S9" s="118"/>
      <c r="T9" s="144" t="s">
        <v>246</v>
      </c>
      <c r="U9" s="144">
        <v>1</v>
      </c>
      <c r="W9" s="149">
        <v>4</v>
      </c>
      <c r="AA9" s="86" t="s">
        <v>86</v>
      </c>
      <c r="AB9" s="86">
        <v>0</v>
      </c>
      <c r="AC9" s="107"/>
    </row>
    <row r="10" spans="1:31" s="15" customFormat="1" ht="105.75" customHeight="1" x14ac:dyDescent="0.25">
      <c r="A10" s="13"/>
      <c r="C10" s="200" t="s">
        <v>92</v>
      </c>
      <c r="D10" s="200"/>
      <c r="E10" s="200"/>
      <c r="F10" s="176"/>
      <c r="G10" s="176"/>
      <c r="H10" s="155" t="s">
        <v>245</v>
      </c>
      <c r="I10" s="155" t="s">
        <v>285</v>
      </c>
      <c r="J10" s="155" t="s">
        <v>286</v>
      </c>
      <c r="K10" s="39" t="s">
        <v>54</v>
      </c>
      <c r="L10" s="39" t="s">
        <v>252</v>
      </c>
      <c r="M10" s="39" t="s">
        <v>55</v>
      </c>
      <c r="N10" s="39" t="s">
        <v>56</v>
      </c>
      <c r="O10" s="14"/>
      <c r="Q10" s="139" t="s">
        <v>87</v>
      </c>
      <c r="R10" s="139">
        <v>0</v>
      </c>
      <c r="S10" s="118"/>
      <c r="T10" s="144" t="s">
        <v>248</v>
      </c>
      <c r="U10" s="144">
        <v>0</v>
      </c>
      <c r="V10" s="117"/>
      <c r="W10" s="150">
        <v>5</v>
      </c>
      <c r="X10" s="117"/>
      <c r="Y10" s="117"/>
      <c r="Z10" s="117"/>
      <c r="AA10" s="86" t="s">
        <v>87</v>
      </c>
      <c r="AB10" s="86">
        <v>0</v>
      </c>
      <c r="AC10" s="116"/>
    </row>
    <row r="11" spans="1:31" ht="43.5" customHeight="1" x14ac:dyDescent="0.25">
      <c r="B11" s="37" t="s">
        <v>31</v>
      </c>
      <c r="C11" s="37" t="s">
        <v>44</v>
      </c>
      <c r="D11" s="37" t="s">
        <v>277</v>
      </c>
      <c r="E11" s="37" t="s">
        <v>284</v>
      </c>
      <c r="F11" s="37" t="s">
        <v>281</v>
      </c>
      <c r="G11" s="37" t="s">
        <v>278</v>
      </c>
      <c r="H11" s="201" t="s">
        <v>59</v>
      </c>
      <c r="I11" s="201"/>
      <c r="J11" s="201"/>
      <c r="K11" s="201"/>
      <c r="L11" s="201"/>
      <c r="M11" s="201"/>
      <c r="N11" s="201"/>
      <c r="Q11" s="139" t="s">
        <v>172</v>
      </c>
      <c r="R11" s="139">
        <v>0</v>
      </c>
      <c r="S11" s="118"/>
      <c r="T11" s="145" t="s">
        <v>249</v>
      </c>
      <c r="U11" s="145">
        <v>0</v>
      </c>
      <c r="V11" s="10"/>
      <c r="W11" s="151">
        <v>6</v>
      </c>
      <c r="X11" s="10"/>
      <c r="Y11" s="10"/>
      <c r="Z11" s="10"/>
      <c r="AA11" s="10"/>
      <c r="AB11" s="16"/>
      <c r="AC11" s="16"/>
      <c r="AD11" s="16"/>
      <c r="AE11" s="16"/>
    </row>
    <row r="12" spans="1:31" ht="15" customHeight="1" x14ac:dyDescent="0.25">
      <c r="A12" s="1">
        <v>1</v>
      </c>
      <c r="B12" s="36" t="s">
        <v>95</v>
      </c>
      <c r="C12" s="68" t="s">
        <v>96</v>
      </c>
      <c r="D12" s="36">
        <v>4</v>
      </c>
      <c r="E12" s="36">
        <v>160</v>
      </c>
      <c r="F12" s="36">
        <v>4</v>
      </c>
      <c r="G12" s="36">
        <v>160</v>
      </c>
      <c r="H12" s="156">
        <v>4</v>
      </c>
      <c r="I12" s="156">
        <v>0</v>
      </c>
      <c r="J12" s="156">
        <f>SUM(H12-I12)</f>
        <v>4</v>
      </c>
      <c r="K12" s="61" t="s">
        <v>85</v>
      </c>
      <c r="L12" s="61" t="s">
        <v>86</v>
      </c>
      <c r="M12" s="61" t="s">
        <v>172</v>
      </c>
      <c r="N12" s="61" t="s">
        <v>58</v>
      </c>
      <c r="O12" s="17"/>
      <c r="Q12" s="132" t="s">
        <v>236</v>
      </c>
      <c r="R12" s="133"/>
      <c r="T12" s="152">
        <f>IFERROR(I12/H12*100,0)</f>
        <v>0</v>
      </c>
      <c r="U12">
        <f>IF(T12&gt;30,1,0)</f>
        <v>0</v>
      </c>
      <c r="AB12" s="48"/>
    </row>
    <row r="13" spans="1:31" ht="15" customHeight="1" x14ac:dyDescent="0.25">
      <c r="A13" s="1">
        <v>2</v>
      </c>
      <c r="B13" s="36" t="s">
        <v>97</v>
      </c>
      <c r="C13" s="68" t="s">
        <v>98</v>
      </c>
      <c r="D13" s="36">
        <v>4</v>
      </c>
      <c r="E13" s="36">
        <v>160</v>
      </c>
      <c r="F13" s="36">
        <v>4</v>
      </c>
      <c r="G13" s="36">
        <v>160</v>
      </c>
      <c r="H13" s="156">
        <v>3</v>
      </c>
      <c r="I13" s="156">
        <v>1</v>
      </c>
      <c r="J13" s="156">
        <f>SUM(H13-I13)</f>
        <v>2</v>
      </c>
      <c r="K13" s="61" t="s">
        <v>86</v>
      </c>
      <c r="L13" s="61" t="s">
        <v>86</v>
      </c>
      <c r="M13" s="61" t="s">
        <v>172</v>
      </c>
      <c r="N13" s="61" t="s">
        <v>171</v>
      </c>
      <c r="O13" s="17"/>
      <c r="Q13" s="134" t="s">
        <v>277</v>
      </c>
      <c r="R13" s="133">
        <f>SUM(D12:D61)</f>
        <v>115</v>
      </c>
      <c r="T13" s="152">
        <f>IFERROR(I13/H13*100,0)</f>
        <v>33.333333333333329</v>
      </c>
      <c r="U13">
        <f>IF(T13&gt;30,1,0)</f>
        <v>1</v>
      </c>
      <c r="AB13" s="48"/>
    </row>
    <row r="14" spans="1:31" ht="15" customHeight="1" x14ac:dyDescent="0.25">
      <c r="A14" s="1">
        <v>3</v>
      </c>
      <c r="B14" s="36" t="s">
        <v>99</v>
      </c>
      <c r="C14" s="68" t="s">
        <v>100</v>
      </c>
      <c r="D14" s="36">
        <v>4</v>
      </c>
      <c r="E14" s="36">
        <v>160</v>
      </c>
      <c r="F14" s="36">
        <v>4</v>
      </c>
      <c r="G14" s="36">
        <v>160</v>
      </c>
      <c r="H14" s="156">
        <v>2</v>
      </c>
      <c r="I14" s="156">
        <v>2</v>
      </c>
      <c r="J14" s="157">
        <f>IFERROR(H14-I14, "")</f>
        <v>0</v>
      </c>
      <c r="K14" s="61" t="s">
        <v>87</v>
      </c>
      <c r="L14" s="61" t="s">
        <v>86</v>
      </c>
      <c r="M14" s="61" t="s">
        <v>172</v>
      </c>
      <c r="N14" s="61" t="s">
        <v>58</v>
      </c>
      <c r="O14" s="17"/>
      <c r="Q14" s="135" t="s">
        <v>279</v>
      </c>
      <c r="R14" s="133">
        <f>COUNTIF(E12:E61,"&gt;0")</f>
        <v>31</v>
      </c>
      <c r="T14" s="152">
        <f>IFERROR(I14/H14*100,0)</f>
        <v>100</v>
      </c>
      <c r="U14">
        <f>IF(T14&gt;30,1,0)</f>
        <v>1</v>
      </c>
      <c r="AB14" s="48"/>
    </row>
    <row r="15" spans="1:31" ht="15" customHeight="1" x14ac:dyDescent="0.25">
      <c r="A15" s="1">
        <v>4</v>
      </c>
      <c r="B15" s="36" t="s">
        <v>101</v>
      </c>
      <c r="C15" s="68" t="s">
        <v>102</v>
      </c>
      <c r="D15" s="36">
        <v>4</v>
      </c>
      <c r="E15" s="36">
        <v>160</v>
      </c>
      <c r="F15" s="36">
        <v>4</v>
      </c>
      <c r="G15" s="36">
        <v>160</v>
      </c>
      <c r="H15" s="156">
        <v>3</v>
      </c>
      <c r="I15" s="156">
        <v>0</v>
      </c>
      <c r="J15" s="156">
        <f>IFERROR(H15-I15, "")</f>
        <v>3</v>
      </c>
      <c r="K15" s="61" t="s">
        <v>85</v>
      </c>
      <c r="L15" s="61" t="s">
        <v>86</v>
      </c>
      <c r="M15" s="61" t="s">
        <v>87</v>
      </c>
      <c r="N15" s="61" t="s">
        <v>58</v>
      </c>
      <c r="O15" s="17"/>
      <c r="Q15" s="135" t="s">
        <v>280</v>
      </c>
      <c r="R15" s="133">
        <f>SUM(E12:E61)</f>
        <v>4600</v>
      </c>
      <c r="T15" s="152">
        <f>IFERROR(I15/H15*100,0)</f>
        <v>0</v>
      </c>
      <c r="U15">
        <f>IF(T15&gt;30,1,0)</f>
        <v>0</v>
      </c>
      <c r="AB15" s="48"/>
    </row>
    <row r="16" spans="1:31" ht="15" customHeight="1" x14ac:dyDescent="0.25">
      <c r="A16" s="1">
        <v>5</v>
      </c>
      <c r="B16" s="36" t="s">
        <v>103</v>
      </c>
      <c r="C16" s="68" t="s">
        <v>104</v>
      </c>
      <c r="D16" s="36">
        <v>4</v>
      </c>
      <c r="E16" s="36">
        <v>160</v>
      </c>
      <c r="F16" s="36">
        <v>4</v>
      </c>
      <c r="G16" s="36">
        <v>160</v>
      </c>
      <c r="H16" s="156">
        <v>3</v>
      </c>
      <c r="I16" s="156">
        <v>0</v>
      </c>
      <c r="J16" s="156">
        <f t="shared" ref="J16:J55" si="0">SUM(H16-I16)</f>
        <v>3</v>
      </c>
      <c r="K16" s="61"/>
      <c r="L16" s="61"/>
      <c r="M16" s="61"/>
      <c r="N16" s="61"/>
      <c r="O16" s="17"/>
      <c r="Q16" s="134" t="s">
        <v>281</v>
      </c>
      <c r="R16" s="133">
        <f>SUM(F12:F61)</f>
        <v>115</v>
      </c>
      <c r="T16" s="152">
        <f t="shared" ref="T16:T61" si="1">IFERROR(I16/H16*100,0)</f>
        <v>0</v>
      </c>
      <c r="U16">
        <f t="shared" ref="U16:U61" si="2">IF(T16&gt;30,1,0)</f>
        <v>0</v>
      </c>
      <c r="AB16" s="48"/>
    </row>
    <row r="17" spans="1:28" ht="15" customHeight="1" x14ac:dyDescent="0.25">
      <c r="A17" s="1">
        <v>6</v>
      </c>
      <c r="B17" s="36" t="s">
        <v>105</v>
      </c>
      <c r="C17" s="68" t="s">
        <v>106</v>
      </c>
      <c r="D17" s="36">
        <v>4</v>
      </c>
      <c r="E17" s="36">
        <v>160</v>
      </c>
      <c r="F17" s="36">
        <v>4</v>
      </c>
      <c r="G17" s="36">
        <v>160</v>
      </c>
      <c r="H17" s="156">
        <v>3</v>
      </c>
      <c r="I17" s="156">
        <v>0</v>
      </c>
      <c r="J17" s="156">
        <f t="shared" si="0"/>
        <v>3</v>
      </c>
      <c r="K17" s="61"/>
      <c r="L17" s="61"/>
      <c r="M17" s="61"/>
      <c r="N17" s="61"/>
      <c r="O17" s="17"/>
      <c r="Q17" s="135" t="s">
        <v>282</v>
      </c>
      <c r="R17" s="133">
        <f>COUNTIF(G12:G61,"&gt;0")</f>
        <v>31</v>
      </c>
      <c r="T17" s="152">
        <f t="shared" si="1"/>
        <v>0</v>
      </c>
      <c r="U17">
        <f t="shared" si="2"/>
        <v>0</v>
      </c>
      <c r="AB17" s="48"/>
    </row>
    <row r="18" spans="1:28" ht="15" customHeight="1" x14ac:dyDescent="0.25">
      <c r="A18" s="1">
        <v>7</v>
      </c>
      <c r="B18" s="36" t="s">
        <v>107</v>
      </c>
      <c r="C18" s="68" t="s">
        <v>108</v>
      </c>
      <c r="D18" s="36">
        <v>4</v>
      </c>
      <c r="E18" s="36">
        <v>160</v>
      </c>
      <c r="F18" s="36">
        <v>4</v>
      </c>
      <c r="G18" s="36">
        <v>160</v>
      </c>
      <c r="H18" s="156">
        <v>3</v>
      </c>
      <c r="I18" s="156">
        <v>0</v>
      </c>
      <c r="J18" s="156">
        <f t="shared" si="0"/>
        <v>3</v>
      </c>
      <c r="K18" s="61"/>
      <c r="L18" s="61"/>
      <c r="M18" s="61"/>
      <c r="N18" s="61"/>
      <c r="O18" s="17"/>
      <c r="Q18" s="135" t="s">
        <v>283</v>
      </c>
      <c r="R18" s="133">
        <f>SUM(G12:G61)</f>
        <v>4600</v>
      </c>
      <c r="T18" s="152">
        <f t="shared" si="1"/>
        <v>0</v>
      </c>
      <c r="U18">
        <f t="shared" si="2"/>
        <v>0</v>
      </c>
      <c r="AB18" s="48"/>
    </row>
    <row r="19" spans="1:28" ht="15" customHeight="1" x14ac:dyDescent="0.25">
      <c r="A19" s="1">
        <v>8</v>
      </c>
      <c r="B19" s="36" t="s">
        <v>109</v>
      </c>
      <c r="C19" s="68" t="s">
        <v>110</v>
      </c>
      <c r="D19" s="36">
        <v>4</v>
      </c>
      <c r="E19" s="36">
        <v>160</v>
      </c>
      <c r="F19" s="36">
        <v>4</v>
      </c>
      <c r="G19" s="36">
        <v>160</v>
      </c>
      <c r="H19" s="156">
        <v>3</v>
      </c>
      <c r="I19" s="156">
        <v>0</v>
      </c>
      <c r="J19" s="156">
        <f t="shared" si="0"/>
        <v>3</v>
      </c>
      <c r="K19" s="61"/>
      <c r="L19" s="61"/>
      <c r="M19" s="61"/>
      <c r="N19" s="61"/>
      <c r="O19" s="17"/>
      <c r="Q19" s="135"/>
      <c r="R19" s="133"/>
      <c r="T19" s="152">
        <f t="shared" si="1"/>
        <v>0</v>
      </c>
      <c r="U19">
        <f t="shared" si="2"/>
        <v>0</v>
      </c>
      <c r="AB19" s="48"/>
    </row>
    <row r="20" spans="1:28" ht="15" customHeight="1" x14ac:dyDescent="0.25">
      <c r="A20" s="1">
        <v>9</v>
      </c>
      <c r="B20" s="36" t="s">
        <v>111</v>
      </c>
      <c r="C20" s="68" t="s">
        <v>112</v>
      </c>
      <c r="D20" s="36">
        <v>4</v>
      </c>
      <c r="E20" s="36">
        <v>160</v>
      </c>
      <c r="F20" s="36">
        <v>4</v>
      </c>
      <c r="G20" s="36">
        <v>160</v>
      </c>
      <c r="H20" s="156">
        <v>3</v>
      </c>
      <c r="I20" s="156">
        <v>0</v>
      </c>
      <c r="J20" s="156">
        <f t="shared" si="0"/>
        <v>3</v>
      </c>
      <c r="K20" s="61"/>
      <c r="L20" s="61"/>
      <c r="M20" s="61"/>
      <c r="N20" s="61"/>
      <c r="O20" s="17"/>
      <c r="Q20" s="136" t="s">
        <v>244</v>
      </c>
      <c r="R20" s="133"/>
      <c r="T20" s="152">
        <f t="shared" si="1"/>
        <v>0</v>
      </c>
      <c r="U20">
        <f t="shared" si="2"/>
        <v>0</v>
      </c>
      <c r="AB20" s="48"/>
    </row>
    <row r="21" spans="1:28" ht="15" customHeight="1" x14ac:dyDescent="0.25">
      <c r="A21" s="1">
        <v>10</v>
      </c>
      <c r="B21" s="36" t="s">
        <v>113</v>
      </c>
      <c r="C21" s="68" t="s">
        <v>114</v>
      </c>
      <c r="D21" s="36">
        <v>4</v>
      </c>
      <c r="E21" s="36">
        <v>160</v>
      </c>
      <c r="F21" s="36">
        <v>4</v>
      </c>
      <c r="G21" s="36">
        <v>160</v>
      </c>
      <c r="H21" s="156">
        <v>3</v>
      </c>
      <c r="I21" s="156">
        <v>0</v>
      </c>
      <c r="J21" s="156">
        <f t="shared" si="0"/>
        <v>3</v>
      </c>
      <c r="K21" s="61"/>
      <c r="L21" s="61"/>
      <c r="M21" s="61"/>
      <c r="N21" s="61"/>
      <c r="O21" s="17"/>
      <c r="Q21" s="135" t="s">
        <v>235</v>
      </c>
      <c r="R21" s="133">
        <f>SUM('GUGUR-TAMBAH'!F40:F49)</f>
        <v>3</v>
      </c>
      <c r="T21" s="152">
        <f t="shared" si="1"/>
        <v>0</v>
      </c>
      <c r="U21">
        <f t="shared" si="2"/>
        <v>0</v>
      </c>
      <c r="AB21" s="48"/>
    </row>
    <row r="22" spans="1:28" ht="15" customHeight="1" x14ac:dyDescent="0.25">
      <c r="A22" s="1">
        <v>11</v>
      </c>
      <c r="B22" s="36" t="s">
        <v>115</v>
      </c>
      <c r="C22" s="68" t="s">
        <v>116</v>
      </c>
      <c r="D22" s="36">
        <v>3</v>
      </c>
      <c r="E22" s="36">
        <v>120</v>
      </c>
      <c r="F22" s="36">
        <v>3</v>
      </c>
      <c r="G22" s="36">
        <v>120</v>
      </c>
      <c r="H22" s="156">
        <v>3</v>
      </c>
      <c r="I22" s="156">
        <v>0</v>
      </c>
      <c r="J22" s="156">
        <f t="shared" si="0"/>
        <v>3</v>
      </c>
      <c r="K22" s="61"/>
      <c r="L22" s="61"/>
      <c r="M22" s="61"/>
      <c r="N22" s="61"/>
      <c r="O22" s="17"/>
      <c r="Q22" s="135" t="s">
        <v>177</v>
      </c>
      <c r="R22" s="133">
        <f>SUM('GUGUR-TAMBAH'!F11:F20)</f>
        <v>0</v>
      </c>
      <c r="T22" s="152">
        <f t="shared" si="1"/>
        <v>0</v>
      </c>
      <c r="U22">
        <f t="shared" si="2"/>
        <v>0</v>
      </c>
      <c r="AB22" s="48"/>
    </row>
    <row r="23" spans="1:28" ht="15" customHeight="1" x14ac:dyDescent="0.25">
      <c r="A23" s="1">
        <v>12</v>
      </c>
      <c r="B23" s="36" t="s">
        <v>117</v>
      </c>
      <c r="C23" s="68" t="s">
        <v>118</v>
      </c>
      <c r="D23" s="36">
        <v>3</v>
      </c>
      <c r="E23" s="36">
        <v>120</v>
      </c>
      <c r="F23" s="36">
        <v>3</v>
      </c>
      <c r="G23" s="36">
        <v>120</v>
      </c>
      <c r="H23" s="156">
        <v>3</v>
      </c>
      <c r="I23" s="156">
        <v>1</v>
      </c>
      <c r="J23" s="156">
        <f t="shared" si="0"/>
        <v>2</v>
      </c>
      <c r="K23" s="61"/>
      <c r="L23" s="61"/>
      <c r="M23" s="61"/>
      <c r="N23" s="61"/>
      <c r="O23" s="17"/>
      <c r="Q23" s="135" t="s">
        <v>178</v>
      </c>
      <c r="R23" s="133">
        <f>SUM('GUGUR-TAMBAH'!F25:F34)</f>
        <v>0</v>
      </c>
      <c r="T23" s="152">
        <f t="shared" si="1"/>
        <v>33.333333333333329</v>
      </c>
      <c r="U23">
        <f t="shared" si="2"/>
        <v>1</v>
      </c>
      <c r="AB23" s="48"/>
    </row>
    <row r="24" spans="1:28" ht="15" customHeight="1" x14ac:dyDescent="0.25">
      <c r="A24" s="1">
        <v>13</v>
      </c>
      <c r="B24" s="36" t="s">
        <v>119</v>
      </c>
      <c r="C24" s="68" t="s">
        <v>120</v>
      </c>
      <c r="D24" s="36">
        <v>4</v>
      </c>
      <c r="E24" s="36">
        <v>160</v>
      </c>
      <c r="F24" s="36">
        <v>4</v>
      </c>
      <c r="G24" s="36">
        <v>160</v>
      </c>
      <c r="H24" s="156">
        <v>3</v>
      </c>
      <c r="I24" s="156">
        <v>0</v>
      </c>
      <c r="J24" s="156">
        <f t="shared" si="0"/>
        <v>3</v>
      </c>
      <c r="K24" s="61"/>
      <c r="L24" s="61"/>
      <c r="M24" s="61"/>
      <c r="N24" s="61"/>
      <c r="O24" s="17"/>
      <c r="Q24" s="135" t="s">
        <v>237</v>
      </c>
      <c r="R24" s="133">
        <f>SUM('GUGUR-TAMBAH'!E40:E49)</f>
        <v>120</v>
      </c>
      <c r="T24" s="152">
        <f t="shared" si="1"/>
        <v>0</v>
      </c>
      <c r="U24">
        <f t="shared" si="2"/>
        <v>0</v>
      </c>
      <c r="AB24" s="48"/>
    </row>
    <row r="25" spans="1:28" ht="15" customHeight="1" x14ac:dyDescent="0.25">
      <c r="A25" s="1">
        <v>14</v>
      </c>
      <c r="B25" s="36" t="s">
        <v>121</v>
      </c>
      <c r="C25" s="68" t="s">
        <v>122</v>
      </c>
      <c r="D25" s="36">
        <v>3</v>
      </c>
      <c r="E25" s="36">
        <v>120</v>
      </c>
      <c r="F25" s="36">
        <v>3</v>
      </c>
      <c r="G25" s="36">
        <v>120</v>
      </c>
      <c r="H25" s="156">
        <v>3</v>
      </c>
      <c r="I25" s="156">
        <v>0</v>
      </c>
      <c r="J25" s="156">
        <f t="shared" si="0"/>
        <v>3</v>
      </c>
      <c r="K25" s="61"/>
      <c r="L25" s="61"/>
      <c r="M25" s="61"/>
      <c r="N25" s="61"/>
      <c r="O25" s="17"/>
      <c r="Q25" s="135" t="s">
        <v>238</v>
      </c>
      <c r="R25" s="133">
        <f>SUM('GUGUR-TAMBAH'!E25:E34)</f>
        <v>0</v>
      </c>
      <c r="T25" s="152">
        <f t="shared" si="1"/>
        <v>0</v>
      </c>
      <c r="U25">
        <f t="shared" si="2"/>
        <v>0</v>
      </c>
      <c r="AB25" s="48"/>
    </row>
    <row r="26" spans="1:28" ht="15" customHeight="1" x14ac:dyDescent="0.25">
      <c r="A26" s="1">
        <v>15</v>
      </c>
      <c r="B26" s="36" t="s">
        <v>123</v>
      </c>
      <c r="C26" s="68" t="s">
        <v>124</v>
      </c>
      <c r="D26" s="36">
        <v>2</v>
      </c>
      <c r="E26" s="36">
        <v>80</v>
      </c>
      <c r="F26" s="36">
        <v>2</v>
      </c>
      <c r="G26" s="36">
        <v>80</v>
      </c>
      <c r="H26" s="156">
        <v>3</v>
      </c>
      <c r="I26" s="156">
        <v>0</v>
      </c>
      <c r="J26" s="156">
        <f t="shared" si="0"/>
        <v>3</v>
      </c>
      <c r="K26" s="61"/>
      <c r="L26" s="61"/>
      <c r="M26" s="61"/>
      <c r="N26" s="61"/>
      <c r="O26" s="17"/>
      <c r="Q26" s="135" t="s">
        <v>239</v>
      </c>
      <c r="R26" s="133">
        <f>SUM('GUGUR-TAMBAH'!E11:E20)</f>
        <v>0</v>
      </c>
      <c r="T26" s="152">
        <f t="shared" si="1"/>
        <v>0</v>
      </c>
      <c r="U26">
        <f t="shared" si="2"/>
        <v>0</v>
      </c>
      <c r="AB26" s="48"/>
    </row>
    <row r="27" spans="1:28" ht="15" customHeight="1" x14ac:dyDescent="0.25">
      <c r="A27" s="1">
        <v>16</v>
      </c>
      <c r="B27" s="36" t="s">
        <v>125</v>
      </c>
      <c r="C27" s="68" t="s">
        <v>126</v>
      </c>
      <c r="D27" s="36">
        <v>3</v>
      </c>
      <c r="E27" s="36">
        <v>120</v>
      </c>
      <c r="F27" s="36">
        <v>3</v>
      </c>
      <c r="G27" s="36">
        <v>120</v>
      </c>
      <c r="H27" s="156">
        <v>3</v>
      </c>
      <c r="I27" s="156">
        <v>0</v>
      </c>
      <c r="J27" s="156">
        <f t="shared" si="0"/>
        <v>3</v>
      </c>
      <c r="K27" s="61"/>
      <c r="L27" s="61"/>
      <c r="M27" s="61"/>
      <c r="N27" s="61"/>
      <c r="O27" s="17"/>
      <c r="Q27" s="135" t="s">
        <v>240</v>
      </c>
      <c r="R27" s="133">
        <f>COUNTIF('GUGUR-TAMBAH'!F25:F34,"&gt;0")</f>
        <v>0</v>
      </c>
      <c r="T27" s="152">
        <f t="shared" si="1"/>
        <v>0</v>
      </c>
      <c r="U27">
        <f t="shared" si="2"/>
        <v>0</v>
      </c>
      <c r="AB27" s="48"/>
    </row>
    <row r="28" spans="1:28" ht="15" customHeight="1" x14ac:dyDescent="0.25">
      <c r="A28" s="1">
        <v>17</v>
      </c>
      <c r="B28" s="36" t="s">
        <v>127</v>
      </c>
      <c r="C28" s="69" t="s">
        <v>128</v>
      </c>
      <c r="D28" s="36">
        <v>3</v>
      </c>
      <c r="E28" s="36">
        <v>120</v>
      </c>
      <c r="F28" s="36">
        <v>3</v>
      </c>
      <c r="G28" s="36">
        <v>120</v>
      </c>
      <c r="H28" s="156">
        <v>3</v>
      </c>
      <c r="I28" s="156">
        <v>0</v>
      </c>
      <c r="J28" s="156">
        <f t="shared" si="0"/>
        <v>3</v>
      </c>
      <c r="K28" s="61"/>
      <c r="L28" s="61"/>
      <c r="M28" s="61"/>
      <c r="N28" s="61"/>
      <c r="O28" s="17"/>
      <c r="Q28" s="135" t="s">
        <v>242</v>
      </c>
      <c r="R28" s="133">
        <f>COUNTIF('GUGUR-TAMBAH'!F11:F20,"&gt;0")</f>
        <v>0</v>
      </c>
      <c r="T28" s="152">
        <f t="shared" si="1"/>
        <v>0</v>
      </c>
      <c r="U28">
        <f t="shared" si="2"/>
        <v>0</v>
      </c>
      <c r="AB28" s="48"/>
    </row>
    <row r="29" spans="1:28" ht="15" customHeight="1" x14ac:dyDescent="0.25">
      <c r="A29" s="1">
        <v>18</v>
      </c>
      <c r="B29" s="36" t="s">
        <v>129</v>
      </c>
      <c r="C29" s="68" t="s">
        <v>130</v>
      </c>
      <c r="D29" s="36">
        <v>3</v>
      </c>
      <c r="E29" s="36">
        <v>120</v>
      </c>
      <c r="F29" s="36">
        <v>3</v>
      </c>
      <c r="G29" s="36">
        <v>120</v>
      </c>
      <c r="H29" s="156">
        <v>3</v>
      </c>
      <c r="I29" s="156">
        <v>0</v>
      </c>
      <c r="J29" s="156">
        <f t="shared" si="0"/>
        <v>3</v>
      </c>
      <c r="K29" s="61"/>
      <c r="L29" s="61"/>
      <c r="M29" s="61"/>
      <c r="N29" s="61"/>
      <c r="O29" s="17"/>
      <c r="Q29" s="135" t="s">
        <v>241</v>
      </c>
      <c r="R29" s="133">
        <f>COUNTIF('GUGUR-TAMBAH'!E40:E49,"&gt;0")</f>
        <v>1</v>
      </c>
      <c r="T29" s="152">
        <f t="shared" si="1"/>
        <v>0</v>
      </c>
      <c r="U29">
        <f t="shared" si="2"/>
        <v>0</v>
      </c>
      <c r="AB29" s="48"/>
    </row>
    <row r="30" spans="1:28" ht="15" customHeight="1" x14ac:dyDescent="0.25">
      <c r="A30" s="1">
        <v>19</v>
      </c>
      <c r="B30" s="36" t="s">
        <v>131</v>
      </c>
      <c r="C30" s="68" t="s">
        <v>132</v>
      </c>
      <c r="D30" s="36">
        <v>3</v>
      </c>
      <c r="E30" s="36">
        <v>120</v>
      </c>
      <c r="F30" s="36">
        <v>3</v>
      </c>
      <c r="G30" s="36">
        <v>120</v>
      </c>
      <c r="H30" s="156">
        <v>3</v>
      </c>
      <c r="I30" s="156">
        <v>0</v>
      </c>
      <c r="J30" s="156">
        <f t="shared" si="0"/>
        <v>3</v>
      </c>
      <c r="K30" s="61"/>
      <c r="L30" s="61"/>
      <c r="M30" s="61"/>
      <c r="N30" s="61"/>
      <c r="O30" s="17"/>
      <c r="T30" s="152">
        <f t="shared" si="1"/>
        <v>0</v>
      </c>
      <c r="U30">
        <f t="shared" si="2"/>
        <v>0</v>
      </c>
      <c r="AB30" s="48"/>
    </row>
    <row r="31" spans="1:28" ht="15" customHeight="1" x14ac:dyDescent="0.25">
      <c r="A31" s="1">
        <v>20</v>
      </c>
      <c r="B31" s="36" t="s">
        <v>133</v>
      </c>
      <c r="C31" s="68" t="s">
        <v>134</v>
      </c>
      <c r="D31" s="36">
        <v>3</v>
      </c>
      <c r="E31" s="36">
        <v>120</v>
      </c>
      <c r="F31" s="36">
        <v>3</v>
      </c>
      <c r="G31" s="36">
        <v>120</v>
      </c>
      <c r="H31" s="156">
        <v>3</v>
      </c>
      <c r="I31" s="156">
        <v>0</v>
      </c>
      <c r="J31" s="156">
        <f t="shared" si="0"/>
        <v>3</v>
      </c>
      <c r="K31" s="61"/>
      <c r="L31" s="61"/>
      <c r="M31" s="61"/>
      <c r="N31" s="61"/>
      <c r="O31" s="17"/>
      <c r="T31" s="152">
        <f t="shared" si="1"/>
        <v>0</v>
      </c>
      <c r="U31">
        <f t="shared" si="2"/>
        <v>0</v>
      </c>
      <c r="AB31" s="48"/>
    </row>
    <row r="32" spans="1:28" ht="15" customHeight="1" x14ac:dyDescent="0.25">
      <c r="A32" s="1">
        <v>21</v>
      </c>
      <c r="B32" s="36" t="s">
        <v>135</v>
      </c>
      <c r="C32" s="68" t="s">
        <v>136</v>
      </c>
      <c r="D32" s="36">
        <v>12</v>
      </c>
      <c r="E32" s="36">
        <v>480</v>
      </c>
      <c r="F32" s="36">
        <v>12</v>
      </c>
      <c r="G32" s="36">
        <v>480</v>
      </c>
      <c r="H32" s="156">
        <v>6</v>
      </c>
      <c r="I32" s="156">
        <v>2</v>
      </c>
      <c r="J32" s="156">
        <f t="shared" si="0"/>
        <v>4</v>
      </c>
      <c r="K32" s="61"/>
      <c r="L32" s="61"/>
      <c r="M32" s="61"/>
      <c r="N32" s="61"/>
      <c r="O32" s="17"/>
      <c r="T32" s="152">
        <f t="shared" si="1"/>
        <v>33.333333333333329</v>
      </c>
      <c r="U32">
        <f t="shared" si="2"/>
        <v>1</v>
      </c>
      <c r="AB32" s="48"/>
    </row>
    <row r="33" spans="1:28" ht="15" customHeight="1" x14ac:dyDescent="0.25">
      <c r="A33" s="1">
        <v>22</v>
      </c>
      <c r="B33" s="36" t="s">
        <v>137</v>
      </c>
      <c r="C33" s="68" t="s">
        <v>138</v>
      </c>
      <c r="D33" s="36">
        <v>4</v>
      </c>
      <c r="E33" s="36">
        <v>160</v>
      </c>
      <c r="F33" s="36">
        <v>4</v>
      </c>
      <c r="G33" s="36">
        <v>160</v>
      </c>
      <c r="H33" s="156">
        <v>3</v>
      </c>
      <c r="I33" s="156">
        <v>0</v>
      </c>
      <c r="J33" s="156">
        <f t="shared" si="0"/>
        <v>3</v>
      </c>
      <c r="K33" s="61"/>
      <c r="L33" s="61"/>
      <c r="M33" s="61"/>
      <c r="N33" s="61"/>
      <c r="O33" s="17"/>
      <c r="T33" s="152">
        <f t="shared" si="1"/>
        <v>0</v>
      </c>
      <c r="U33">
        <f t="shared" si="2"/>
        <v>0</v>
      </c>
      <c r="AB33" s="48"/>
    </row>
    <row r="34" spans="1:28" ht="15" customHeight="1" x14ac:dyDescent="0.25">
      <c r="A34" s="1">
        <v>23</v>
      </c>
      <c r="B34" s="36" t="s">
        <v>139</v>
      </c>
      <c r="C34" s="68" t="s">
        <v>140</v>
      </c>
      <c r="D34" s="36">
        <v>3</v>
      </c>
      <c r="E34" s="36">
        <v>120</v>
      </c>
      <c r="F34" s="36">
        <v>3</v>
      </c>
      <c r="G34" s="36">
        <v>120</v>
      </c>
      <c r="H34" s="156">
        <v>5</v>
      </c>
      <c r="I34" s="156">
        <v>0</v>
      </c>
      <c r="J34" s="156">
        <f t="shared" si="0"/>
        <v>5</v>
      </c>
      <c r="K34" s="61"/>
      <c r="L34" s="61"/>
      <c r="M34" s="61"/>
      <c r="N34" s="61"/>
      <c r="O34" s="17"/>
      <c r="T34" s="152">
        <f t="shared" si="1"/>
        <v>0</v>
      </c>
      <c r="U34">
        <f t="shared" si="2"/>
        <v>0</v>
      </c>
      <c r="AB34" s="48"/>
    </row>
    <row r="35" spans="1:28" ht="15" customHeight="1" x14ac:dyDescent="0.25">
      <c r="A35" s="1">
        <v>24</v>
      </c>
      <c r="B35" s="36" t="s">
        <v>141</v>
      </c>
      <c r="C35" s="68" t="s">
        <v>142</v>
      </c>
      <c r="D35" s="36">
        <v>3</v>
      </c>
      <c r="E35" s="36">
        <v>120</v>
      </c>
      <c r="F35" s="36">
        <v>3</v>
      </c>
      <c r="G35" s="36">
        <v>120</v>
      </c>
      <c r="H35" s="156">
        <v>3</v>
      </c>
      <c r="I35" s="156">
        <v>0</v>
      </c>
      <c r="J35" s="156">
        <f t="shared" si="0"/>
        <v>3</v>
      </c>
      <c r="K35" s="61"/>
      <c r="L35" s="61"/>
      <c r="M35" s="61"/>
      <c r="N35" s="61"/>
      <c r="O35" s="17"/>
      <c r="T35" s="152">
        <f t="shared" si="1"/>
        <v>0</v>
      </c>
      <c r="U35">
        <f t="shared" si="2"/>
        <v>0</v>
      </c>
      <c r="AB35" s="48"/>
    </row>
    <row r="36" spans="1:28" ht="15" customHeight="1" x14ac:dyDescent="0.25">
      <c r="A36" s="1">
        <v>25</v>
      </c>
      <c r="B36" s="36" t="s">
        <v>143</v>
      </c>
      <c r="C36" s="68" t="s">
        <v>144</v>
      </c>
      <c r="D36" s="36">
        <v>3</v>
      </c>
      <c r="E36" s="36">
        <v>120</v>
      </c>
      <c r="F36" s="36">
        <v>3</v>
      </c>
      <c r="G36" s="36">
        <v>120</v>
      </c>
      <c r="H36" s="156">
        <v>3</v>
      </c>
      <c r="I36" s="156">
        <v>0</v>
      </c>
      <c r="J36" s="156">
        <f t="shared" si="0"/>
        <v>3</v>
      </c>
      <c r="K36" s="61"/>
      <c r="L36" s="61"/>
      <c r="M36" s="61"/>
      <c r="N36" s="61"/>
      <c r="O36" s="17"/>
      <c r="T36" s="152">
        <f t="shared" si="1"/>
        <v>0</v>
      </c>
      <c r="U36">
        <f t="shared" si="2"/>
        <v>0</v>
      </c>
      <c r="AB36" s="48"/>
    </row>
    <row r="37" spans="1:28" ht="15" customHeight="1" x14ac:dyDescent="0.25">
      <c r="A37" s="1">
        <v>26</v>
      </c>
      <c r="B37" s="36" t="s">
        <v>145</v>
      </c>
      <c r="C37" s="68" t="s">
        <v>146</v>
      </c>
      <c r="D37" s="36">
        <v>3</v>
      </c>
      <c r="E37" s="36">
        <v>120</v>
      </c>
      <c r="F37" s="36">
        <v>3</v>
      </c>
      <c r="G37" s="36">
        <v>120</v>
      </c>
      <c r="H37" s="156">
        <v>3</v>
      </c>
      <c r="I37" s="156">
        <v>0</v>
      </c>
      <c r="J37" s="156">
        <f t="shared" si="0"/>
        <v>3</v>
      </c>
      <c r="K37" s="61"/>
      <c r="L37" s="61"/>
      <c r="M37" s="61"/>
      <c r="N37" s="61"/>
      <c r="O37" s="17"/>
      <c r="T37" s="152">
        <f t="shared" si="1"/>
        <v>0</v>
      </c>
      <c r="U37">
        <f t="shared" si="2"/>
        <v>0</v>
      </c>
      <c r="AB37" s="48"/>
    </row>
    <row r="38" spans="1:28" ht="15" customHeight="1" x14ac:dyDescent="0.25">
      <c r="A38" s="1">
        <v>27</v>
      </c>
      <c r="B38" s="36" t="s">
        <v>147</v>
      </c>
      <c r="C38" s="68" t="s">
        <v>148</v>
      </c>
      <c r="D38" s="36">
        <v>5</v>
      </c>
      <c r="E38" s="36">
        <v>200</v>
      </c>
      <c r="F38" s="36">
        <v>5</v>
      </c>
      <c r="G38" s="36">
        <v>200</v>
      </c>
      <c r="H38" s="156">
        <v>4</v>
      </c>
      <c r="I38" s="156">
        <v>0</v>
      </c>
      <c r="J38" s="156">
        <f t="shared" si="0"/>
        <v>4</v>
      </c>
      <c r="K38" s="61"/>
      <c r="L38" s="61"/>
      <c r="M38" s="61"/>
      <c r="N38" s="61"/>
      <c r="O38" s="17"/>
      <c r="T38" s="152">
        <f t="shared" si="1"/>
        <v>0</v>
      </c>
      <c r="U38">
        <f t="shared" si="2"/>
        <v>0</v>
      </c>
      <c r="AB38" s="48"/>
    </row>
    <row r="39" spans="1:28" ht="15" customHeight="1" x14ac:dyDescent="0.25">
      <c r="A39" s="1">
        <v>28</v>
      </c>
      <c r="B39" s="36" t="s">
        <v>149</v>
      </c>
      <c r="C39" s="68" t="s">
        <v>150</v>
      </c>
      <c r="D39" s="36">
        <v>3</v>
      </c>
      <c r="E39" s="36">
        <v>120</v>
      </c>
      <c r="F39" s="36">
        <v>3</v>
      </c>
      <c r="G39" s="36">
        <v>120</v>
      </c>
      <c r="H39" s="156">
        <v>3</v>
      </c>
      <c r="I39" s="156">
        <v>0</v>
      </c>
      <c r="J39" s="156">
        <f t="shared" si="0"/>
        <v>3</v>
      </c>
      <c r="K39" s="61"/>
      <c r="L39" s="61"/>
      <c r="M39" s="61"/>
      <c r="N39" s="61"/>
      <c r="O39" s="17"/>
      <c r="T39" s="152">
        <f t="shared" si="1"/>
        <v>0</v>
      </c>
      <c r="U39">
        <f t="shared" si="2"/>
        <v>0</v>
      </c>
      <c r="AB39" s="48"/>
    </row>
    <row r="40" spans="1:28" ht="15" customHeight="1" x14ac:dyDescent="0.25">
      <c r="A40" s="1">
        <v>29</v>
      </c>
      <c r="B40" s="36" t="s">
        <v>151</v>
      </c>
      <c r="C40" s="68" t="s">
        <v>152</v>
      </c>
      <c r="D40" s="36">
        <v>3</v>
      </c>
      <c r="E40" s="36">
        <v>120</v>
      </c>
      <c r="F40" s="36">
        <v>3</v>
      </c>
      <c r="G40" s="36">
        <v>120</v>
      </c>
      <c r="H40" s="156">
        <v>3</v>
      </c>
      <c r="I40" s="156">
        <v>0</v>
      </c>
      <c r="J40" s="156">
        <f t="shared" si="0"/>
        <v>3</v>
      </c>
      <c r="K40" s="61"/>
      <c r="L40" s="61"/>
      <c r="M40" s="61"/>
      <c r="N40" s="61"/>
      <c r="O40" s="17"/>
      <c r="T40" s="152">
        <f t="shared" si="1"/>
        <v>0</v>
      </c>
      <c r="U40">
        <f t="shared" si="2"/>
        <v>0</v>
      </c>
      <c r="AB40" s="48"/>
    </row>
    <row r="41" spans="1:28" ht="15" customHeight="1" x14ac:dyDescent="0.25">
      <c r="B41" s="36"/>
      <c r="C41" s="68"/>
      <c r="D41" s="36"/>
      <c r="E41" s="36"/>
      <c r="F41" s="36"/>
      <c r="G41" s="36"/>
      <c r="H41" s="156"/>
      <c r="I41" s="156"/>
      <c r="J41" s="156"/>
      <c r="K41" s="61"/>
      <c r="L41" s="61"/>
      <c r="M41" s="61"/>
      <c r="N41" s="61"/>
      <c r="O41" s="17"/>
      <c r="T41" s="152">
        <f t="shared" si="1"/>
        <v>0</v>
      </c>
      <c r="U41">
        <f t="shared" si="2"/>
        <v>0</v>
      </c>
      <c r="AB41" s="48"/>
    </row>
    <row r="42" spans="1:28" ht="15" customHeight="1" x14ac:dyDescent="0.25">
      <c r="B42" s="36"/>
      <c r="C42" s="68"/>
      <c r="D42" s="36"/>
      <c r="E42" s="36"/>
      <c r="F42" s="36"/>
      <c r="G42" s="36"/>
      <c r="H42" s="156"/>
      <c r="I42" s="156"/>
      <c r="J42" s="156"/>
      <c r="K42" s="61"/>
      <c r="L42" s="61"/>
      <c r="M42" s="61"/>
      <c r="N42" s="61"/>
      <c r="O42" s="17"/>
      <c r="T42" s="152">
        <f t="shared" si="1"/>
        <v>0</v>
      </c>
      <c r="U42">
        <f t="shared" si="2"/>
        <v>0</v>
      </c>
      <c r="AB42" s="48"/>
    </row>
    <row r="43" spans="1:28" ht="15" customHeight="1" x14ac:dyDescent="0.25">
      <c r="B43" s="36"/>
      <c r="C43" s="68"/>
      <c r="D43" s="36"/>
      <c r="E43" s="36"/>
      <c r="F43" s="36"/>
      <c r="G43" s="36"/>
      <c r="H43" s="156"/>
      <c r="I43" s="156"/>
      <c r="J43" s="156"/>
      <c r="K43" s="61"/>
      <c r="L43" s="61"/>
      <c r="M43" s="61"/>
      <c r="N43" s="61"/>
      <c r="O43" s="17"/>
      <c r="T43" s="152">
        <f t="shared" si="1"/>
        <v>0</v>
      </c>
      <c r="U43">
        <f t="shared" si="2"/>
        <v>0</v>
      </c>
      <c r="AB43" s="48"/>
    </row>
    <row r="44" spans="1:28" ht="15" customHeight="1" x14ac:dyDescent="0.25">
      <c r="B44" s="36"/>
      <c r="C44" s="68"/>
      <c r="D44" s="36"/>
      <c r="E44" s="36"/>
      <c r="F44" s="36"/>
      <c r="G44" s="36"/>
      <c r="H44" s="156"/>
      <c r="I44" s="156"/>
      <c r="J44" s="156"/>
      <c r="K44" s="61"/>
      <c r="L44" s="61"/>
      <c r="M44" s="61"/>
      <c r="N44" s="61"/>
      <c r="O44" s="17"/>
      <c r="T44" s="152">
        <f t="shared" si="1"/>
        <v>0</v>
      </c>
      <c r="U44">
        <f t="shared" si="2"/>
        <v>0</v>
      </c>
      <c r="AB44" s="48"/>
    </row>
    <row r="45" spans="1:28" ht="15" customHeight="1" x14ac:dyDescent="0.25">
      <c r="B45" s="36"/>
      <c r="C45" s="68"/>
      <c r="D45" s="36"/>
      <c r="E45" s="36"/>
      <c r="F45" s="36"/>
      <c r="G45" s="36"/>
      <c r="H45" s="156"/>
      <c r="I45" s="156"/>
      <c r="J45" s="156"/>
      <c r="K45" s="61"/>
      <c r="L45" s="61"/>
      <c r="M45" s="61"/>
      <c r="N45" s="61"/>
      <c r="O45" s="17"/>
      <c r="T45" s="152">
        <f t="shared" si="1"/>
        <v>0</v>
      </c>
      <c r="U45">
        <f t="shared" si="2"/>
        <v>0</v>
      </c>
      <c r="AB45" s="48"/>
    </row>
    <row r="46" spans="1:28" ht="15" customHeight="1" x14ac:dyDescent="0.25">
      <c r="B46" s="36"/>
      <c r="C46" s="68"/>
      <c r="D46" s="36"/>
      <c r="E46" s="36"/>
      <c r="F46" s="36"/>
      <c r="G46" s="36"/>
      <c r="H46" s="156"/>
      <c r="I46" s="156"/>
      <c r="J46" s="156"/>
      <c r="K46" s="61"/>
      <c r="L46" s="61"/>
      <c r="M46" s="61"/>
      <c r="N46" s="61"/>
      <c r="O46" s="17"/>
      <c r="T46" s="152">
        <f t="shared" si="1"/>
        <v>0</v>
      </c>
      <c r="U46">
        <f t="shared" si="2"/>
        <v>0</v>
      </c>
      <c r="AB46" s="48"/>
    </row>
    <row r="47" spans="1:28" ht="15" customHeight="1" x14ac:dyDescent="0.25">
      <c r="B47" s="62"/>
      <c r="C47" s="62"/>
      <c r="D47" s="62"/>
      <c r="E47" s="62"/>
      <c r="F47" s="62"/>
      <c r="G47" s="62"/>
      <c r="H47" s="156"/>
      <c r="I47" s="156"/>
      <c r="J47" s="156"/>
      <c r="K47" s="120"/>
      <c r="L47" s="121"/>
      <c r="M47" s="122"/>
      <c r="N47" s="122"/>
      <c r="O47" s="6"/>
      <c r="T47" s="152">
        <f t="shared" si="1"/>
        <v>0</v>
      </c>
      <c r="U47">
        <f t="shared" si="2"/>
        <v>0</v>
      </c>
      <c r="AB47" s="48"/>
    </row>
    <row r="48" spans="1:28" ht="15" customHeight="1" x14ac:dyDescent="0.25">
      <c r="B48" s="123"/>
      <c r="C48" s="123"/>
      <c r="D48" s="124"/>
      <c r="E48" s="124"/>
      <c r="F48" s="124"/>
      <c r="G48" s="124"/>
      <c r="H48" s="156"/>
      <c r="I48" s="156"/>
      <c r="J48" s="156"/>
      <c r="K48" s="122"/>
      <c r="L48" s="122"/>
      <c r="M48" s="122"/>
      <c r="N48" s="122"/>
      <c r="O48" s="6"/>
      <c r="T48" s="152">
        <f t="shared" si="1"/>
        <v>0</v>
      </c>
      <c r="U48">
        <f t="shared" si="2"/>
        <v>0</v>
      </c>
      <c r="AB48" s="48"/>
    </row>
    <row r="49" spans="1:28" ht="15" customHeight="1" x14ac:dyDescent="0.25">
      <c r="B49" s="123"/>
      <c r="C49" s="123"/>
      <c r="D49" s="124"/>
      <c r="E49" s="124"/>
      <c r="F49" s="124"/>
      <c r="G49" s="124"/>
      <c r="H49" s="156"/>
      <c r="I49" s="156"/>
      <c r="J49" s="156"/>
      <c r="K49" s="153"/>
      <c r="L49" s="153"/>
      <c r="M49" s="153"/>
      <c r="N49" s="153"/>
      <c r="O49" s="6"/>
      <c r="T49" s="152">
        <f t="shared" si="1"/>
        <v>0</v>
      </c>
      <c r="U49">
        <f t="shared" si="2"/>
        <v>0</v>
      </c>
      <c r="AB49" s="48"/>
    </row>
    <row r="50" spans="1:28" ht="15" customHeight="1" x14ac:dyDescent="0.25">
      <c r="B50" s="123"/>
      <c r="C50" s="123"/>
      <c r="D50" s="124"/>
      <c r="E50" s="124"/>
      <c r="F50" s="124"/>
      <c r="G50" s="124"/>
      <c r="H50" s="156"/>
      <c r="I50" s="156"/>
      <c r="J50" s="156"/>
      <c r="K50" s="153"/>
      <c r="L50" s="153"/>
      <c r="M50" s="153"/>
      <c r="N50" s="153"/>
      <c r="O50" s="6"/>
      <c r="T50" s="152">
        <f t="shared" si="1"/>
        <v>0</v>
      </c>
      <c r="U50">
        <f t="shared" si="2"/>
        <v>0</v>
      </c>
      <c r="AB50" s="48"/>
    </row>
    <row r="51" spans="1:28" ht="17.25" customHeight="1" x14ac:dyDescent="0.25">
      <c r="B51" s="172"/>
      <c r="C51" s="173"/>
      <c r="D51" s="173"/>
      <c r="E51" s="174"/>
      <c r="F51" s="173"/>
      <c r="G51" s="174"/>
      <c r="H51" s="156"/>
      <c r="I51" s="156"/>
      <c r="J51" s="156"/>
      <c r="K51" s="153"/>
      <c r="L51" s="153"/>
      <c r="M51" s="153"/>
      <c r="N51" s="153"/>
      <c r="O51" s="6"/>
      <c r="T51" s="152">
        <f t="shared" si="1"/>
        <v>0</v>
      </c>
      <c r="U51">
        <f t="shared" si="2"/>
        <v>0</v>
      </c>
      <c r="AB51" s="48"/>
    </row>
    <row r="52" spans="1:28" ht="15" customHeight="1" x14ac:dyDescent="0.25">
      <c r="B52" s="123"/>
      <c r="C52" s="123"/>
      <c r="D52" s="124"/>
      <c r="E52" s="124"/>
      <c r="F52" s="124"/>
      <c r="G52" s="124"/>
      <c r="H52" s="156"/>
      <c r="I52" s="156"/>
      <c r="J52" s="156"/>
      <c r="K52" s="153"/>
      <c r="L52" s="153"/>
      <c r="M52" s="153"/>
      <c r="N52" s="153"/>
      <c r="O52" s="6"/>
      <c r="T52" s="152">
        <f t="shared" si="1"/>
        <v>0</v>
      </c>
      <c r="U52">
        <f t="shared" si="2"/>
        <v>0</v>
      </c>
      <c r="AB52" s="48"/>
    </row>
    <row r="53" spans="1:28" ht="15" customHeight="1" x14ac:dyDescent="0.25">
      <c r="A53" s="1">
        <v>30</v>
      </c>
      <c r="B53" s="171" t="s">
        <v>243</v>
      </c>
      <c r="C53" s="171" t="s">
        <v>254</v>
      </c>
      <c r="D53" s="130"/>
      <c r="E53" s="130"/>
      <c r="F53" s="130"/>
      <c r="G53" s="130"/>
      <c r="H53" s="156"/>
      <c r="I53" s="156"/>
      <c r="J53" s="156"/>
      <c r="K53" s="154"/>
      <c r="L53" s="154"/>
      <c r="M53" s="154"/>
      <c r="N53" s="154"/>
      <c r="O53" s="6"/>
      <c r="T53" s="152">
        <f t="shared" si="1"/>
        <v>0</v>
      </c>
      <c r="U53">
        <f t="shared" si="2"/>
        <v>0</v>
      </c>
      <c r="AB53" s="48"/>
    </row>
    <row r="54" spans="1:28" ht="15" customHeight="1" x14ac:dyDescent="0.25">
      <c r="A54" s="1">
        <v>31</v>
      </c>
      <c r="B54" s="36" t="s">
        <v>115</v>
      </c>
      <c r="C54" s="68" t="s">
        <v>116</v>
      </c>
      <c r="D54" s="36">
        <v>3</v>
      </c>
      <c r="E54" s="36">
        <v>120</v>
      </c>
      <c r="F54" s="36">
        <v>3</v>
      </c>
      <c r="G54" s="36">
        <v>120</v>
      </c>
      <c r="H54" s="156">
        <v>3</v>
      </c>
      <c r="I54" s="156">
        <v>0</v>
      </c>
      <c r="J54" s="156">
        <f t="shared" si="0"/>
        <v>3</v>
      </c>
      <c r="K54" s="61" t="s">
        <v>86</v>
      </c>
      <c r="L54" s="61" t="s">
        <v>86</v>
      </c>
      <c r="M54" s="61" t="s">
        <v>172</v>
      </c>
      <c r="N54" s="61" t="s">
        <v>171</v>
      </c>
      <c r="O54" s="129"/>
      <c r="T54" s="152">
        <f t="shared" si="1"/>
        <v>0</v>
      </c>
      <c r="U54">
        <f t="shared" si="2"/>
        <v>0</v>
      </c>
      <c r="AB54" s="48"/>
    </row>
    <row r="55" spans="1:28" ht="15" customHeight="1" x14ac:dyDescent="0.25">
      <c r="A55" s="1">
        <v>32</v>
      </c>
      <c r="B55" s="36" t="s">
        <v>127</v>
      </c>
      <c r="C55" s="69" t="s">
        <v>128</v>
      </c>
      <c r="D55" s="36">
        <v>3</v>
      </c>
      <c r="E55" s="36">
        <v>120</v>
      </c>
      <c r="F55" s="36">
        <v>3</v>
      </c>
      <c r="G55" s="36">
        <v>120</v>
      </c>
      <c r="H55" s="156">
        <v>3</v>
      </c>
      <c r="I55" s="156">
        <v>0</v>
      </c>
      <c r="J55" s="156">
        <f t="shared" si="0"/>
        <v>3</v>
      </c>
      <c r="K55" s="61" t="s">
        <v>87</v>
      </c>
      <c r="L55" s="61" t="s">
        <v>86</v>
      </c>
      <c r="M55" s="61" t="s">
        <v>172</v>
      </c>
      <c r="N55" s="61" t="s">
        <v>58</v>
      </c>
      <c r="O55" s="129"/>
      <c r="T55" s="152">
        <f t="shared" si="1"/>
        <v>0</v>
      </c>
      <c r="U55">
        <f t="shared" si="2"/>
        <v>0</v>
      </c>
      <c r="AB55" s="48"/>
    </row>
    <row r="56" spans="1:28" ht="15" customHeight="1" x14ac:dyDescent="0.25">
      <c r="A56" s="1">
        <v>33</v>
      </c>
      <c r="B56" s="36" t="s">
        <v>253</v>
      </c>
      <c r="C56" s="68" t="s">
        <v>132</v>
      </c>
      <c r="D56" s="36"/>
      <c r="E56" s="36"/>
      <c r="F56" s="36"/>
      <c r="G56" s="36"/>
      <c r="H56" s="156"/>
      <c r="I56" s="156"/>
      <c r="J56" s="156"/>
      <c r="K56" s="154"/>
      <c r="L56" s="154"/>
      <c r="M56" s="154"/>
      <c r="N56" s="154"/>
      <c r="O56" s="6"/>
      <c r="T56" s="152">
        <f t="shared" si="1"/>
        <v>0</v>
      </c>
      <c r="U56">
        <f t="shared" si="2"/>
        <v>0</v>
      </c>
      <c r="AB56" s="48"/>
    </row>
    <row r="57" spans="1:28" ht="15" customHeight="1" x14ac:dyDescent="0.25">
      <c r="A57" s="1">
        <v>34</v>
      </c>
      <c r="B57" s="130"/>
      <c r="C57" s="128"/>
      <c r="D57" s="130"/>
      <c r="E57" s="130"/>
      <c r="F57" s="130"/>
      <c r="G57" s="130"/>
      <c r="H57" s="156"/>
      <c r="I57" s="156"/>
      <c r="J57" s="156"/>
      <c r="K57" s="154"/>
      <c r="L57" s="154"/>
      <c r="M57" s="154"/>
      <c r="N57" s="154"/>
      <c r="O57" s="6"/>
      <c r="T57" s="152">
        <f t="shared" si="1"/>
        <v>0</v>
      </c>
      <c r="U57">
        <f t="shared" si="2"/>
        <v>0</v>
      </c>
      <c r="AB57" s="48"/>
    </row>
    <row r="58" spans="1:28" ht="15" customHeight="1" x14ac:dyDescent="0.25">
      <c r="A58" s="1">
        <v>35</v>
      </c>
      <c r="B58" s="130"/>
      <c r="C58" s="128"/>
      <c r="D58" s="130"/>
      <c r="E58" s="130"/>
      <c r="F58" s="130"/>
      <c r="G58" s="130"/>
      <c r="H58" s="156"/>
      <c r="I58" s="156"/>
      <c r="J58" s="156"/>
      <c r="K58" s="154"/>
      <c r="L58" s="154"/>
      <c r="M58" s="154"/>
      <c r="N58" s="154"/>
      <c r="O58" s="6"/>
      <c r="T58" s="152">
        <f t="shared" si="1"/>
        <v>0</v>
      </c>
      <c r="U58">
        <f t="shared" si="2"/>
        <v>0</v>
      </c>
      <c r="AB58" s="48"/>
    </row>
    <row r="59" spans="1:28" ht="15" customHeight="1" x14ac:dyDescent="0.25">
      <c r="A59" s="1">
        <v>36</v>
      </c>
      <c r="B59" s="128"/>
      <c r="C59" s="128"/>
      <c r="D59" s="130"/>
      <c r="E59" s="130"/>
      <c r="F59" s="130"/>
      <c r="G59" s="130"/>
      <c r="H59" s="156"/>
      <c r="I59" s="156"/>
      <c r="J59" s="156"/>
      <c r="K59" s="154"/>
      <c r="L59" s="154"/>
      <c r="M59" s="154"/>
      <c r="N59" s="154"/>
      <c r="O59" s="6"/>
      <c r="T59" s="152">
        <f t="shared" si="1"/>
        <v>0</v>
      </c>
      <c r="U59">
        <f t="shared" si="2"/>
        <v>0</v>
      </c>
      <c r="AB59" s="48"/>
    </row>
    <row r="60" spans="1:28" ht="15" customHeight="1" x14ac:dyDescent="0.25">
      <c r="A60" s="1">
        <v>37</v>
      </c>
      <c r="B60" s="128"/>
      <c r="C60" s="128"/>
      <c r="D60" s="130"/>
      <c r="E60" s="130"/>
      <c r="F60" s="130"/>
      <c r="G60" s="130"/>
      <c r="H60" s="156"/>
      <c r="I60" s="156"/>
      <c r="J60" s="156"/>
      <c r="K60" s="154"/>
      <c r="L60" s="154"/>
      <c r="M60" s="154"/>
      <c r="N60" s="154"/>
      <c r="O60" s="6"/>
      <c r="T60" s="152">
        <f t="shared" si="1"/>
        <v>0</v>
      </c>
      <c r="U60">
        <f t="shared" si="2"/>
        <v>0</v>
      </c>
      <c r="AB60" s="48"/>
    </row>
    <row r="61" spans="1:28" ht="15" customHeight="1" x14ac:dyDescent="0.25">
      <c r="A61" s="1">
        <v>38</v>
      </c>
      <c r="B61" s="128"/>
      <c r="C61" s="128"/>
      <c r="D61" s="130"/>
      <c r="E61" s="130"/>
      <c r="F61" s="130"/>
      <c r="G61" s="130"/>
      <c r="H61" s="156"/>
      <c r="I61" s="156"/>
      <c r="J61" s="156"/>
      <c r="K61" s="154"/>
      <c r="L61" s="154"/>
      <c r="M61" s="154"/>
      <c r="N61" s="154"/>
      <c r="O61" s="6"/>
      <c r="T61" s="152">
        <f t="shared" si="1"/>
        <v>0</v>
      </c>
      <c r="U61">
        <f t="shared" si="2"/>
        <v>0</v>
      </c>
      <c r="AB61" s="48"/>
    </row>
    <row r="62" spans="1:28" ht="15" customHeight="1" x14ac:dyDescent="0.25">
      <c r="N62" s="6"/>
      <c r="O62" s="6"/>
      <c r="T62" t="str">
        <f>IFERROR(VLOOKUP(#REF!,$T$7:$U$11,2),"")</f>
        <v/>
      </c>
      <c r="U62">
        <f>COUNTIF(U12:U48,1)</f>
        <v>4</v>
      </c>
      <c r="AB62" s="48"/>
    </row>
    <row r="63" spans="1:28" ht="15" customHeight="1" x14ac:dyDescent="0.25">
      <c r="N63" s="6"/>
      <c r="O63" s="6"/>
      <c r="T63" t="str">
        <f>IFERROR(VLOOKUP(#REF!,$T$7:$U$11,2),"")</f>
        <v/>
      </c>
      <c r="AB63" s="48"/>
    </row>
    <row r="64" spans="1:28" ht="43.15" customHeight="1" x14ac:dyDescent="0.25">
      <c r="C64" s="40"/>
      <c r="D64" s="161" t="s">
        <v>32</v>
      </c>
      <c r="E64" s="162" t="s">
        <v>33</v>
      </c>
      <c r="F64" s="162"/>
      <c r="G64" s="162"/>
      <c r="H64" s="163" t="s">
        <v>250</v>
      </c>
      <c r="J64" s="179" t="s">
        <v>271</v>
      </c>
      <c r="N64" s="6"/>
      <c r="O64" s="6"/>
      <c r="T64" t="str">
        <f>IFERROR(VLOOKUP(#REF!,$T$7:$U$11,2),"")</f>
        <v/>
      </c>
      <c r="AB64" s="48"/>
    </row>
    <row r="65" spans="3:28" ht="15" customHeight="1" x14ac:dyDescent="0.25">
      <c r="C65" s="158" t="s">
        <v>34</v>
      </c>
      <c r="D65" s="42">
        <f>SUM(R13+R22+R21)</f>
        <v>118</v>
      </c>
      <c r="E65" s="43">
        <f>SUM(R16+R21+R23)</f>
        <v>118</v>
      </c>
      <c r="F65" s="43"/>
      <c r="G65" s="43"/>
      <c r="H65" s="38">
        <f>ABS((E65-D65)/D65*100)</f>
        <v>0</v>
      </c>
      <c r="J65" s="10"/>
      <c r="T65" t="str">
        <f>IFERROR(VLOOKUP(#REF!,$T$7:$U$11,2),"")</f>
        <v/>
      </c>
      <c r="AB65" s="48"/>
    </row>
    <row r="66" spans="3:28" ht="15" customHeight="1" x14ac:dyDescent="0.25">
      <c r="C66" s="158" t="s">
        <v>35</v>
      </c>
      <c r="D66" s="42">
        <f>SUM(R15+R24+R25)</f>
        <v>4720</v>
      </c>
      <c r="E66" s="43">
        <f>SUM(R18+R24+R26)</f>
        <v>4720</v>
      </c>
      <c r="F66" s="43"/>
      <c r="G66" s="43"/>
      <c r="H66" s="38">
        <f>ABS((E66-D66)/D66*100)</f>
        <v>0</v>
      </c>
      <c r="T66" t="str">
        <f>IFERROR(VLOOKUP(#REF!,$T$7:$U$11,2),"")</f>
        <v/>
      </c>
      <c r="AB66" s="48"/>
    </row>
    <row r="67" spans="3:28" ht="15" customHeight="1" x14ac:dyDescent="0.25">
      <c r="C67" s="158" t="s">
        <v>36</v>
      </c>
      <c r="D67" s="42">
        <f>SUM(R14+R29+R28)</f>
        <v>32</v>
      </c>
      <c r="E67" s="43">
        <f>SUM(R17+R27+R29)</f>
        <v>32</v>
      </c>
      <c r="F67" s="43"/>
      <c r="G67" s="43"/>
      <c r="H67" s="38">
        <f>ABS(((E67-D67)/D67)*100)</f>
        <v>0</v>
      </c>
      <c r="T67" t="str">
        <f>IFERROR(VLOOKUP(#REF!,$T$7:$U$11,2),"")</f>
        <v/>
      </c>
      <c r="AB67" s="48"/>
    </row>
    <row r="68" spans="3:28" ht="15" customHeight="1" x14ac:dyDescent="0.25">
      <c r="C68" s="159" t="s">
        <v>37</v>
      </c>
      <c r="D68" s="44"/>
      <c r="E68" s="43">
        <f>'GUGUR-TAMBAH'!I17</f>
        <v>0</v>
      </c>
      <c r="F68" s="43"/>
      <c r="G68" s="43"/>
      <c r="H68" s="45"/>
      <c r="T68" t="str">
        <f>IFERROR(VLOOKUP(#REF!,$T$7:$U$11,2),"")</f>
        <v/>
      </c>
      <c r="AB68" s="48"/>
    </row>
    <row r="69" spans="3:28" ht="15" customHeight="1" x14ac:dyDescent="0.25">
      <c r="C69" s="159" t="s">
        <v>62</v>
      </c>
      <c r="D69" s="44"/>
      <c r="E69" s="43">
        <f>'GUGUR-TAMBAH'!I31</f>
        <v>0</v>
      </c>
      <c r="F69" s="43"/>
      <c r="G69" s="43"/>
      <c r="H69" s="71">
        <f>E69/D67*100</f>
        <v>0</v>
      </c>
      <c r="T69" t="str">
        <f>IFERROR(VLOOKUP(#REF!,$T$7:$U$11,2),"")</f>
        <v/>
      </c>
      <c r="AB69" s="48"/>
    </row>
    <row r="70" spans="3:28" ht="15" customHeight="1" x14ac:dyDescent="0.25">
      <c r="C70" s="160" t="s">
        <v>234</v>
      </c>
      <c r="D70" s="44"/>
      <c r="E70" s="43">
        <f>'GUGUR-TAMBAH'!I45</f>
        <v>1</v>
      </c>
      <c r="F70" s="43"/>
      <c r="G70" s="43"/>
      <c r="H70" s="71">
        <f>E70/D67*100</f>
        <v>3.125</v>
      </c>
      <c r="T70" t="str">
        <f>IFERROR(VLOOKUP(#REF!,$T$7:$U$11,2),"")</f>
        <v/>
      </c>
      <c r="AB70" s="48"/>
    </row>
    <row r="71" spans="3:28" ht="15" customHeight="1" x14ac:dyDescent="0.25">
      <c r="C71" s="159" t="s">
        <v>38</v>
      </c>
      <c r="D71" s="44"/>
      <c r="E71" s="43">
        <f>U62</f>
        <v>4</v>
      </c>
      <c r="F71" s="43"/>
      <c r="G71" s="43"/>
      <c r="H71" s="71">
        <f>E71/D67*100</f>
        <v>12.5</v>
      </c>
      <c r="T71" t="str">
        <f>IFERROR(VLOOKUP(#REF!,$T$7:$U$11,2),"")</f>
        <v/>
      </c>
      <c r="AB71" s="48"/>
    </row>
    <row r="72" spans="3:28" ht="15" customHeight="1" x14ac:dyDescent="0.25">
      <c r="C72" s="159" t="s">
        <v>154</v>
      </c>
      <c r="D72" s="44"/>
      <c r="E72" s="72">
        <f>(E68+E69+E71+E70)/D67*100</f>
        <v>15.625</v>
      </c>
      <c r="F72" s="72"/>
      <c r="G72" s="72"/>
      <c r="H72" s="71">
        <f>E72/D67*100</f>
        <v>48.828125</v>
      </c>
      <c r="T72" t="str">
        <f>IFERROR(VLOOKUP(#REF!,$T$7:$U$11,2),"")</f>
        <v/>
      </c>
      <c r="AB72" s="48"/>
    </row>
    <row r="73" spans="3:28" ht="10.9" customHeight="1" x14ac:dyDescent="0.25">
      <c r="T73" t="str">
        <f>IFERROR(VLOOKUP(#REF!,$T$7:$U$11,2),"")</f>
        <v/>
      </c>
      <c r="AB73" s="48"/>
    </row>
    <row r="74" spans="3:28" ht="12" customHeight="1" x14ac:dyDescent="0.25">
      <c r="O74" s="6"/>
      <c r="AB74" s="48"/>
    </row>
    <row r="75" spans="3:28" ht="8.4499999999999993" customHeight="1" x14ac:dyDescent="0.25">
      <c r="AB75" s="48"/>
    </row>
    <row r="76" spans="3:28" ht="16.899999999999999" customHeight="1" x14ac:dyDescent="0.25">
      <c r="AB76" s="48"/>
    </row>
    <row r="77" spans="3:28" ht="13.9" customHeight="1" x14ac:dyDescent="0.25">
      <c r="V77" s="48"/>
    </row>
    <row r="78" spans="3:28" ht="11.45" customHeight="1" x14ac:dyDescent="0.25">
      <c r="V78" s="48"/>
    </row>
    <row r="79" spans="3:28" ht="9.6" customHeight="1" x14ac:dyDescent="0.25">
      <c r="V79" s="48"/>
    </row>
    <row r="80" spans="3:28" ht="18.600000000000001" customHeight="1" x14ac:dyDescent="0.25">
      <c r="V80" s="48"/>
    </row>
    <row r="81" spans="22:28" ht="13.9" customHeight="1" x14ac:dyDescent="0.25">
      <c r="V81" s="48"/>
    </row>
    <row r="82" spans="22:28" ht="11.45" customHeight="1" x14ac:dyDescent="0.25">
      <c r="V82" s="48"/>
    </row>
    <row r="83" spans="22:28" ht="11.45" customHeight="1" x14ac:dyDescent="0.25">
      <c r="V83" s="48"/>
    </row>
    <row r="84" spans="22:28" ht="21.6" customHeight="1" x14ac:dyDescent="0.25">
      <c r="V84" s="48"/>
    </row>
    <row r="85" spans="22:28" ht="10.9" customHeight="1" x14ac:dyDescent="0.25">
      <c r="V85" s="48"/>
    </row>
    <row r="86" spans="22:28" x14ac:dyDescent="0.25">
      <c r="V86" s="48"/>
    </row>
    <row r="87" spans="22:28" x14ac:dyDescent="0.25">
      <c r="V87" s="48"/>
    </row>
    <row r="88" spans="22:28" x14ac:dyDescent="0.25">
      <c r="V88" s="48"/>
    </row>
    <row r="89" spans="22:28" x14ac:dyDescent="0.25">
      <c r="V89" s="48"/>
    </row>
    <row r="90" spans="22:28" x14ac:dyDescent="0.25">
      <c r="V90" s="48"/>
    </row>
    <row r="91" spans="22:28" x14ac:dyDescent="0.25">
      <c r="V91" s="48"/>
    </row>
    <row r="92" spans="22:28" x14ac:dyDescent="0.25">
      <c r="V92" s="48"/>
    </row>
    <row r="93" spans="22:28" x14ac:dyDescent="0.25">
      <c r="V93" s="48"/>
    </row>
    <row r="94" spans="22:28" x14ac:dyDescent="0.25">
      <c r="V94" s="48"/>
    </row>
    <row r="95" spans="22:28" x14ac:dyDescent="0.25">
      <c r="AB95" s="48"/>
    </row>
    <row r="96" spans="22:28" x14ac:dyDescent="0.25">
      <c r="AB96" s="48"/>
    </row>
    <row r="98" spans="20:31" x14ac:dyDescent="0.25">
      <c r="T98">
        <f>COUNTIF(T12:T73,1)</f>
        <v>0</v>
      </c>
      <c r="AC98">
        <f>COUNTIF(AC12:AC73,1)</f>
        <v>0</v>
      </c>
      <c r="AD98">
        <f>SUMIF(AC12:AC73,1,AD12:AD73)</f>
        <v>0</v>
      </c>
      <c r="AE98">
        <f>SUMIF(AC12:AC73,1,AE12:AE73)</f>
        <v>0</v>
      </c>
    </row>
  </sheetData>
  <mergeCells count="6">
    <mergeCell ref="C10:E10"/>
    <mergeCell ref="H11:N11"/>
    <mergeCell ref="C2:K2"/>
    <mergeCell ref="C4:E4"/>
    <mergeCell ref="H8:N8"/>
    <mergeCell ref="H9:J9"/>
  </mergeCells>
  <conditionalFormatting sqref="T9:T10">
    <cfRule type="iconSet" priority="9">
      <iconSet iconSet="3Symbols">
        <cfvo type="percent" val="0"/>
        <cfvo type="percent" val="33"/>
        <cfvo type="percent" val="67"/>
      </iconSet>
    </cfRule>
  </conditionalFormatting>
  <conditionalFormatting sqref="J14">
    <cfRule type="cellIs" priority="1" operator="equal">
      <formula>0</formula>
    </cfRule>
  </conditionalFormatting>
  <dataValidations count="7">
    <dataValidation type="list" allowBlank="1" showInputMessage="1" showErrorMessage="1" sqref="N12:N46 N54:N55" xr:uid="{00000000-0002-0000-0300-000000000000}">
      <formula1>$Q$6:$Q$7</formula1>
    </dataValidation>
    <dataValidation type="list" allowBlank="1" showInputMessage="1" showErrorMessage="1" sqref="M12:M46 M54:M55" xr:uid="{00000000-0002-0000-0300-000001000000}">
      <formula1>$Q$8:$Q$11</formula1>
    </dataValidation>
    <dataValidation type="list" allowBlank="1" showInputMessage="1" showErrorMessage="1" sqref="L12:L46 L54:L55" xr:uid="{00000000-0002-0000-0300-000002000000}">
      <formula1>$AA$8:$AA$10</formula1>
    </dataValidation>
    <dataValidation type="list" allowBlank="1" showInputMessage="1" showErrorMessage="1" sqref="K12:K46 K54:K55" xr:uid="{00000000-0002-0000-0300-000003000000}">
      <formula1>$Q$8:$Q$10</formula1>
    </dataValidation>
    <dataValidation type="list" allowBlank="1" showInputMessage="1" showErrorMessage="1" sqref="JF65565:JL65643 AMT65565:AMZ65643 AWP65565:AWV65643 BGL65565:BGR65643 BQH65565:BQN65643 CAD65565:CAJ65643 CJZ65565:CKF65643 CTV65565:CUB65643 DDR65565:DDX65643 DNN65565:DNT65643 DXJ65565:DXP65643 EHF65565:EHL65643 ERB65565:ERH65643 FAX65565:FBD65643 FKT65565:FKZ65643 FUP65565:FUV65643 GEL65565:GER65643 GOH65565:GON65643 GYD65565:GYJ65643 HHZ65565:HIF65643 HRV65565:HSB65643 IBR65565:IBX65643 ILN65565:ILT65643 IVJ65565:IVP65643 JFF65565:JFL65643 JPB65565:JPH65643 JYX65565:JZD65643 KIT65565:KIZ65643 KSP65565:KSV65643 LCL65565:LCR65643 LMH65565:LMN65643 LWD65565:LWJ65643 MFZ65565:MGF65643 MPV65565:MQB65643 MZR65565:MZX65643 NJN65565:NJT65643 NTJ65565:NTP65643 ODF65565:ODL65643 ONB65565:ONH65643 OWX65565:OXD65643 PGT65565:PGZ65643 PQP65565:PQV65643 QAL65565:QAR65643 QKH65565:QKN65643 QUD65565:QUJ65643 RDZ65565:REF65643 RNV65565:ROB65643 RXR65565:RXX65643 SHN65565:SHT65643 SRJ65565:SRP65643 TBF65565:TBL65643 TLB65565:TLH65643 TUX65565:TVD65643 UET65565:UEZ65643 UOP65565:UOV65643 UYL65565:UYR65643 VIH65565:VIN65643 VSD65565:VSJ65643 WBZ65565:WCF65643 WLV65565:WMB65643 WVR65565:WVX65643 H131033:N131111 JF131101:JL131179 TB131101:TH131179 ACX131101:ADD131179 AMT131101:AMZ131179 AWP131101:AWV131179 BGL131101:BGR131179 BQH131101:BQN131179 CAD131101:CAJ131179 CJZ131101:CKF131179 CTV131101:CUB131179 DDR131101:DDX131179 DNN131101:DNT131179 DXJ131101:DXP131179 EHF131101:EHL131179 ERB131101:ERH131179 FAX131101:FBD131179 FKT131101:FKZ131179 FUP131101:FUV131179 GEL131101:GER131179 GOH131101:GON131179 GYD131101:GYJ131179 HHZ131101:HIF131179 HRV131101:HSB131179 IBR131101:IBX131179 ILN131101:ILT131179 IVJ131101:IVP131179 JFF131101:JFL131179 JPB131101:JPH131179 JYX131101:JZD131179 KIT131101:KIZ131179 KSP131101:KSV131179 LCL131101:LCR131179 LMH131101:LMN131179 LWD131101:LWJ131179 MFZ131101:MGF131179 MPV131101:MQB131179 MZR131101:MZX131179 NJN131101:NJT131179 NTJ131101:NTP131179 ODF131101:ODL131179 ONB131101:ONH131179 OWX131101:OXD131179 PGT131101:PGZ131179 PQP131101:PQV131179 QAL131101:QAR131179 QKH131101:QKN131179 QUD131101:QUJ131179 RDZ131101:REF131179 RNV131101:ROB131179 RXR131101:RXX131179 SHN131101:SHT131179 SRJ131101:SRP131179 TBF131101:TBL131179 TLB131101:TLH131179 TUX131101:TVD131179 UET131101:UEZ131179 UOP131101:UOV131179 UYL131101:UYR131179 VIH131101:VIN131179 VSD131101:VSJ131179 WBZ131101:WCF131179 WLV131101:WMB131179 WVR131101:WVX131179 H196569:N196647 JF196637:JL196715 TB196637:TH196715 ACX196637:ADD196715 AMT196637:AMZ196715 AWP196637:AWV196715 BGL196637:BGR196715 BQH196637:BQN196715 CAD196637:CAJ196715 CJZ196637:CKF196715 CTV196637:CUB196715 DDR196637:DDX196715 DNN196637:DNT196715 DXJ196637:DXP196715 EHF196637:EHL196715 ERB196637:ERH196715 FAX196637:FBD196715 FKT196637:FKZ196715 FUP196637:FUV196715 GEL196637:GER196715 GOH196637:GON196715 GYD196637:GYJ196715 HHZ196637:HIF196715 HRV196637:HSB196715 IBR196637:IBX196715 ILN196637:ILT196715 IVJ196637:IVP196715 JFF196637:JFL196715 JPB196637:JPH196715 JYX196637:JZD196715 KIT196637:KIZ196715 KSP196637:KSV196715 LCL196637:LCR196715 LMH196637:LMN196715 LWD196637:LWJ196715 MFZ196637:MGF196715 MPV196637:MQB196715 MZR196637:MZX196715 NJN196637:NJT196715 NTJ196637:NTP196715 ODF196637:ODL196715 ONB196637:ONH196715 OWX196637:OXD196715 PGT196637:PGZ196715 PQP196637:PQV196715 QAL196637:QAR196715 QKH196637:QKN196715 QUD196637:QUJ196715 RDZ196637:REF196715 RNV196637:ROB196715 RXR196637:RXX196715 SHN196637:SHT196715 SRJ196637:SRP196715 TBF196637:TBL196715 TLB196637:TLH196715 TUX196637:TVD196715 UET196637:UEZ196715 UOP196637:UOV196715 UYL196637:UYR196715 VIH196637:VIN196715 VSD196637:VSJ196715 WBZ196637:WCF196715 WLV196637:WMB196715 WVR196637:WVX196715 H262105:N262183 JF262173:JL262251 TB262173:TH262251 ACX262173:ADD262251 AMT262173:AMZ262251 AWP262173:AWV262251 BGL262173:BGR262251 BQH262173:BQN262251 CAD262173:CAJ262251 CJZ262173:CKF262251 CTV262173:CUB262251 DDR262173:DDX262251 DNN262173:DNT262251 DXJ262173:DXP262251 EHF262173:EHL262251 ERB262173:ERH262251 FAX262173:FBD262251 FKT262173:FKZ262251 FUP262173:FUV262251 GEL262173:GER262251 GOH262173:GON262251 GYD262173:GYJ262251 HHZ262173:HIF262251 HRV262173:HSB262251 IBR262173:IBX262251 ILN262173:ILT262251 IVJ262173:IVP262251 JFF262173:JFL262251 JPB262173:JPH262251 JYX262173:JZD262251 KIT262173:KIZ262251 KSP262173:KSV262251 LCL262173:LCR262251 LMH262173:LMN262251 LWD262173:LWJ262251 MFZ262173:MGF262251 MPV262173:MQB262251 MZR262173:MZX262251 NJN262173:NJT262251 NTJ262173:NTP262251 ODF262173:ODL262251 ONB262173:ONH262251 OWX262173:OXD262251 PGT262173:PGZ262251 PQP262173:PQV262251 QAL262173:QAR262251 QKH262173:QKN262251 QUD262173:QUJ262251 RDZ262173:REF262251 RNV262173:ROB262251 RXR262173:RXX262251 SHN262173:SHT262251 SRJ262173:SRP262251 TBF262173:TBL262251 TLB262173:TLH262251 TUX262173:TVD262251 UET262173:UEZ262251 UOP262173:UOV262251 UYL262173:UYR262251 VIH262173:VIN262251 VSD262173:VSJ262251 WBZ262173:WCF262251 WLV262173:WMB262251 WVR262173:WVX262251 H327641:N327719 JF327709:JL327787 TB327709:TH327787 ACX327709:ADD327787 AMT327709:AMZ327787 AWP327709:AWV327787 BGL327709:BGR327787 BQH327709:BQN327787 CAD327709:CAJ327787 CJZ327709:CKF327787 CTV327709:CUB327787 DDR327709:DDX327787 DNN327709:DNT327787 DXJ327709:DXP327787 EHF327709:EHL327787 ERB327709:ERH327787 FAX327709:FBD327787 FKT327709:FKZ327787 FUP327709:FUV327787 GEL327709:GER327787 GOH327709:GON327787 GYD327709:GYJ327787 HHZ327709:HIF327787 HRV327709:HSB327787 IBR327709:IBX327787 ILN327709:ILT327787 IVJ327709:IVP327787 JFF327709:JFL327787 JPB327709:JPH327787 JYX327709:JZD327787 KIT327709:KIZ327787 KSP327709:KSV327787 LCL327709:LCR327787 LMH327709:LMN327787 LWD327709:LWJ327787 MFZ327709:MGF327787 MPV327709:MQB327787 MZR327709:MZX327787 NJN327709:NJT327787 NTJ327709:NTP327787 ODF327709:ODL327787 ONB327709:ONH327787 OWX327709:OXD327787 PGT327709:PGZ327787 PQP327709:PQV327787 QAL327709:QAR327787 QKH327709:QKN327787 QUD327709:QUJ327787 RDZ327709:REF327787 RNV327709:ROB327787 RXR327709:RXX327787 SHN327709:SHT327787 SRJ327709:SRP327787 TBF327709:TBL327787 TLB327709:TLH327787 TUX327709:TVD327787 UET327709:UEZ327787 UOP327709:UOV327787 UYL327709:UYR327787 VIH327709:VIN327787 VSD327709:VSJ327787 WBZ327709:WCF327787 WLV327709:WMB327787 WVR327709:WVX327787 H393177:N393255 JF393245:JL393323 TB393245:TH393323 ACX393245:ADD393323 AMT393245:AMZ393323 AWP393245:AWV393323 BGL393245:BGR393323 BQH393245:BQN393323 CAD393245:CAJ393323 CJZ393245:CKF393323 CTV393245:CUB393323 DDR393245:DDX393323 DNN393245:DNT393323 DXJ393245:DXP393323 EHF393245:EHL393323 ERB393245:ERH393323 FAX393245:FBD393323 FKT393245:FKZ393323 FUP393245:FUV393323 GEL393245:GER393323 GOH393245:GON393323 GYD393245:GYJ393323 HHZ393245:HIF393323 HRV393245:HSB393323 IBR393245:IBX393323 ILN393245:ILT393323 IVJ393245:IVP393323 JFF393245:JFL393323 JPB393245:JPH393323 JYX393245:JZD393323 KIT393245:KIZ393323 KSP393245:KSV393323 LCL393245:LCR393323 LMH393245:LMN393323 LWD393245:LWJ393323 MFZ393245:MGF393323 MPV393245:MQB393323 MZR393245:MZX393323 NJN393245:NJT393323 NTJ393245:NTP393323 ODF393245:ODL393323 ONB393245:ONH393323 OWX393245:OXD393323 PGT393245:PGZ393323 PQP393245:PQV393323 QAL393245:QAR393323 QKH393245:QKN393323 QUD393245:QUJ393323 RDZ393245:REF393323 RNV393245:ROB393323 RXR393245:RXX393323 SHN393245:SHT393323 SRJ393245:SRP393323 TBF393245:TBL393323 TLB393245:TLH393323 TUX393245:TVD393323 UET393245:UEZ393323 UOP393245:UOV393323 UYL393245:UYR393323 VIH393245:VIN393323 VSD393245:VSJ393323 WBZ393245:WCF393323 WLV393245:WMB393323 WVR393245:WVX393323 H458713:N458791 JF458781:JL458859 TB458781:TH458859 ACX458781:ADD458859 AMT458781:AMZ458859 AWP458781:AWV458859 BGL458781:BGR458859 BQH458781:BQN458859 CAD458781:CAJ458859 CJZ458781:CKF458859 CTV458781:CUB458859 DDR458781:DDX458859 DNN458781:DNT458859 DXJ458781:DXP458859 EHF458781:EHL458859 ERB458781:ERH458859 FAX458781:FBD458859 FKT458781:FKZ458859 FUP458781:FUV458859 GEL458781:GER458859 GOH458781:GON458859 GYD458781:GYJ458859 HHZ458781:HIF458859 HRV458781:HSB458859 IBR458781:IBX458859 ILN458781:ILT458859 IVJ458781:IVP458859 JFF458781:JFL458859 JPB458781:JPH458859 JYX458781:JZD458859 KIT458781:KIZ458859 KSP458781:KSV458859 LCL458781:LCR458859 LMH458781:LMN458859 LWD458781:LWJ458859 MFZ458781:MGF458859 MPV458781:MQB458859 MZR458781:MZX458859 NJN458781:NJT458859 NTJ458781:NTP458859 ODF458781:ODL458859 ONB458781:ONH458859 OWX458781:OXD458859 PGT458781:PGZ458859 PQP458781:PQV458859 QAL458781:QAR458859 QKH458781:QKN458859 QUD458781:QUJ458859 RDZ458781:REF458859 RNV458781:ROB458859 RXR458781:RXX458859 SHN458781:SHT458859 SRJ458781:SRP458859 TBF458781:TBL458859 TLB458781:TLH458859 TUX458781:TVD458859 UET458781:UEZ458859 UOP458781:UOV458859 UYL458781:UYR458859 VIH458781:VIN458859 VSD458781:VSJ458859 WBZ458781:WCF458859 WLV458781:WMB458859 WVR458781:WVX458859 H524249:N524327 JF524317:JL524395 TB524317:TH524395 ACX524317:ADD524395 AMT524317:AMZ524395 AWP524317:AWV524395 BGL524317:BGR524395 BQH524317:BQN524395 CAD524317:CAJ524395 CJZ524317:CKF524395 CTV524317:CUB524395 DDR524317:DDX524395 DNN524317:DNT524395 DXJ524317:DXP524395 EHF524317:EHL524395 ERB524317:ERH524395 FAX524317:FBD524395 FKT524317:FKZ524395 FUP524317:FUV524395 GEL524317:GER524395 GOH524317:GON524395 GYD524317:GYJ524395 HHZ524317:HIF524395 HRV524317:HSB524395 IBR524317:IBX524395 ILN524317:ILT524395 IVJ524317:IVP524395 JFF524317:JFL524395 JPB524317:JPH524395 JYX524317:JZD524395 KIT524317:KIZ524395 KSP524317:KSV524395 LCL524317:LCR524395 LMH524317:LMN524395 LWD524317:LWJ524395 MFZ524317:MGF524395 MPV524317:MQB524395 MZR524317:MZX524395 NJN524317:NJT524395 NTJ524317:NTP524395 ODF524317:ODL524395 ONB524317:ONH524395 OWX524317:OXD524395 PGT524317:PGZ524395 PQP524317:PQV524395 QAL524317:QAR524395 QKH524317:QKN524395 QUD524317:QUJ524395 RDZ524317:REF524395 RNV524317:ROB524395 RXR524317:RXX524395 SHN524317:SHT524395 SRJ524317:SRP524395 TBF524317:TBL524395 TLB524317:TLH524395 TUX524317:TVD524395 UET524317:UEZ524395 UOP524317:UOV524395 UYL524317:UYR524395 VIH524317:VIN524395 VSD524317:VSJ524395 WBZ524317:WCF524395 WLV524317:WMB524395 WVR524317:WVX524395 H589785:N589863 JF589853:JL589931 TB589853:TH589931 ACX589853:ADD589931 AMT589853:AMZ589931 AWP589853:AWV589931 BGL589853:BGR589931 BQH589853:BQN589931 CAD589853:CAJ589931 CJZ589853:CKF589931 CTV589853:CUB589931 DDR589853:DDX589931 DNN589853:DNT589931 DXJ589853:DXP589931 EHF589853:EHL589931 ERB589853:ERH589931 FAX589853:FBD589931 FKT589853:FKZ589931 FUP589853:FUV589931 GEL589853:GER589931 GOH589853:GON589931 GYD589853:GYJ589931 HHZ589853:HIF589931 HRV589853:HSB589931 IBR589853:IBX589931 ILN589853:ILT589931 IVJ589853:IVP589931 JFF589853:JFL589931 JPB589853:JPH589931 JYX589853:JZD589931 KIT589853:KIZ589931 KSP589853:KSV589931 LCL589853:LCR589931 LMH589853:LMN589931 LWD589853:LWJ589931 MFZ589853:MGF589931 MPV589853:MQB589931 MZR589853:MZX589931 NJN589853:NJT589931 NTJ589853:NTP589931 ODF589853:ODL589931 ONB589853:ONH589931 OWX589853:OXD589931 PGT589853:PGZ589931 PQP589853:PQV589931 QAL589853:QAR589931 QKH589853:QKN589931 QUD589853:QUJ589931 RDZ589853:REF589931 RNV589853:ROB589931 RXR589853:RXX589931 SHN589853:SHT589931 SRJ589853:SRP589931 TBF589853:TBL589931 TLB589853:TLH589931 TUX589853:TVD589931 UET589853:UEZ589931 UOP589853:UOV589931 UYL589853:UYR589931 VIH589853:VIN589931 VSD589853:VSJ589931 WBZ589853:WCF589931 WLV589853:WMB589931 WVR589853:WVX589931 H655321:N655399 JF655389:JL655467 TB655389:TH655467 ACX655389:ADD655467 AMT655389:AMZ655467 AWP655389:AWV655467 BGL655389:BGR655467 BQH655389:BQN655467 CAD655389:CAJ655467 CJZ655389:CKF655467 CTV655389:CUB655467 DDR655389:DDX655467 DNN655389:DNT655467 DXJ655389:DXP655467 EHF655389:EHL655467 ERB655389:ERH655467 FAX655389:FBD655467 FKT655389:FKZ655467 FUP655389:FUV655467 GEL655389:GER655467 GOH655389:GON655467 GYD655389:GYJ655467 HHZ655389:HIF655467 HRV655389:HSB655467 IBR655389:IBX655467 ILN655389:ILT655467 IVJ655389:IVP655467 JFF655389:JFL655467 JPB655389:JPH655467 JYX655389:JZD655467 KIT655389:KIZ655467 KSP655389:KSV655467 LCL655389:LCR655467 LMH655389:LMN655467 LWD655389:LWJ655467 MFZ655389:MGF655467 MPV655389:MQB655467 MZR655389:MZX655467 NJN655389:NJT655467 NTJ655389:NTP655467 ODF655389:ODL655467 ONB655389:ONH655467 OWX655389:OXD655467 PGT655389:PGZ655467 PQP655389:PQV655467 QAL655389:QAR655467 QKH655389:QKN655467 QUD655389:QUJ655467 RDZ655389:REF655467 RNV655389:ROB655467 RXR655389:RXX655467 SHN655389:SHT655467 SRJ655389:SRP655467 TBF655389:TBL655467 TLB655389:TLH655467 TUX655389:TVD655467 UET655389:UEZ655467 UOP655389:UOV655467 UYL655389:UYR655467 VIH655389:VIN655467 VSD655389:VSJ655467 WBZ655389:WCF655467 WLV655389:WMB655467 WVR655389:WVX655467 H720857:N720935 JF720925:JL721003 TB720925:TH721003 ACX720925:ADD721003 AMT720925:AMZ721003 AWP720925:AWV721003 BGL720925:BGR721003 BQH720925:BQN721003 CAD720925:CAJ721003 CJZ720925:CKF721003 CTV720925:CUB721003 DDR720925:DDX721003 DNN720925:DNT721003 DXJ720925:DXP721003 EHF720925:EHL721003 ERB720925:ERH721003 FAX720925:FBD721003 FKT720925:FKZ721003 FUP720925:FUV721003 GEL720925:GER721003 GOH720925:GON721003 GYD720925:GYJ721003 HHZ720925:HIF721003 HRV720925:HSB721003 IBR720925:IBX721003 ILN720925:ILT721003 IVJ720925:IVP721003 JFF720925:JFL721003 JPB720925:JPH721003 JYX720925:JZD721003 KIT720925:KIZ721003 KSP720925:KSV721003 LCL720925:LCR721003 LMH720925:LMN721003 LWD720925:LWJ721003 MFZ720925:MGF721003 MPV720925:MQB721003 MZR720925:MZX721003 NJN720925:NJT721003 NTJ720925:NTP721003 ODF720925:ODL721003 ONB720925:ONH721003 OWX720925:OXD721003 PGT720925:PGZ721003 PQP720925:PQV721003 QAL720925:QAR721003 QKH720925:QKN721003 QUD720925:QUJ721003 RDZ720925:REF721003 RNV720925:ROB721003 RXR720925:RXX721003 SHN720925:SHT721003 SRJ720925:SRP721003 TBF720925:TBL721003 TLB720925:TLH721003 TUX720925:TVD721003 UET720925:UEZ721003 UOP720925:UOV721003 UYL720925:UYR721003 VIH720925:VIN721003 VSD720925:VSJ721003 WBZ720925:WCF721003 WLV720925:WMB721003 WVR720925:WVX721003 H786393:N786471 JF786461:JL786539 TB786461:TH786539 ACX786461:ADD786539 AMT786461:AMZ786539 AWP786461:AWV786539 BGL786461:BGR786539 BQH786461:BQN786539 CAD786461:CAJ786539 CJZ786461:CKF786539 CTV786461:CUB786539 DDR786461:DDX786539 DNN786461:DNT786539 DXJ786461:DXP786539 EHF786461:EHL786539 ERB786461:ERH786539 FAX786461:FBD786539 FKT786461:FKZ786539 FUP786461:FUV786539 GEL786461:GER786539 GOH786461:GON786539 GYD786461:GYJ786539 HHZ786461:HIF786539 HRV786461:HSB786539 IBR786461:IBX786539 ILN786461:ILT786539 IVJ786461:IVP786539 JFF786461:JFL786539 JPB786461:JPH786539 JYX786461:JZD786539 KIT786461:KIZ786539 KSP786461:KSV786539 LCL786461:LCR786539 LMH786461:LMN786539 LWD786461:LWJ786539 MFZ786461:MGF786539 MPV786461:MQB786539 MZR786461:MZX786539 NJN786461:NJT786539 NTJ786461:NTP786539 ODF786461:ODL786539 ONB786461:ONH786539 OWX786461:OXD786539 PGT786461:PGZ786539 PQP786461:PQV786539 QAL786461:QAR786539 QKH786461:QKN786539 QUD786461:QUJ786539 RDZ786461:REF786539 RNV786461:ROB786539 RXR786461:RXX786539 SHN786461:SHT786539 SRJ786461:SRP786539 TBF786461:TBL786539 TLB786461:TLH786539 TUX786461:TVD786539 UET786461:UEZ786539 UOP786461:UOV786539 UYL786461:UYR786539 VIH786461:VIN786539 VSD786461:VSJ786539 WBZ786461:WCF786539 WLV786461:WMB786539 WVR786461:WVX786539 H851929:N852007 JF851997:JL852075 TB851997:TH852075 ACX851997:ADD852075 AMT851997:AMZ852075 AWP851997:AWV852075 BGL851997:BGR852075 BQH851997:BQN852075 CAD851997:CAJ852075 CJZ851997:CKF852075 CTV851997:CUB852075 DDR851997:DDX852075 DNN851997:DNT852075 DXJ851997:DXP852075 EHF851997:EHL852075 ERB851997:ERH852075 FAX851997:FBD852075 FKT851997:FKZ852075 FUP851997:FUV852075 GEL851997:GER852075 GOH851997:GON852075 GYD851997:GYJ852075 HHZ851997:HIF852075 HRV851997:HSB852075 IBR851997:IBX852075 ILN851997:ILT852075 IVJ851997:IVP852075 JFF851997:JFL852075 JPB851997:JPH852075 JYX851997:JZD852075 KIT851997:KIZ852075 KSP851997:KSV852075 LCL851997:LCR852075 LMH851997:LMN852075 LWD851997:LWJ852075 MFZ851997:MGF852075 MPV851997:MQB852075 MZR851997:MZX852075 NJN851997:NJT852075 NTJ851997:NTP852075 ODF851997:ODL852075 ONB851997:ONH852075 OWX851997:OXD852075 PGT851997:PGZ852075 PQP851997:PQV852075 QAL851997:QAR852075 QKH851997:QKN852075 QUD851997:QUJ852075 RDZ851997:REF852075 RNV851997:ROB852075 RXR851997:RXX852075 SHN851997:SHT852075 SRJ851997:SRP852075 TBF851997:TBL852075 TLB851997:TLH852075 TUX851997:TVD852075 UET851997:UEZ852075 UOP851997:UOV852075 UYL851997:UYR852075 VIH851997:VIN852075 VSD851997:VSJ852075 WBZ851997:WCF852075 WLV851997:WMB852075 WVR851997:WVX852075 H917465:N917543 JF917533:JL917611 TB917533:TH917611 ACX917533:ADD917611 AMT917533:AMZ917611 AWP917533:AWV917611 BGL917533:BGR917611 BQH917533:BQN917611 CAD917533:CAJ917611 CJZ917533:CKF917611 CTV917533:CUB917611 DDR917533:DDX917611 DNN917533:DNT917611 DXJ917533:DXP917611 EHF917533:EHL917611 ERB917533:ERH917611 FAX917533:FBD917611 FKT917533:FKZ917611 FUP917533:FUV917611 GEL917533:GER917611 GOH917533:GON917611 GYD917533:GYJ917611 HHZ917533:HIF917611 HRV917533:HSB917611 IBR917533:IBX917611 ILN917533:ILT917611 IVJ917533:IVP917611 JFF917533:JFL917611 JPB917533:JPH917611 JYX917533:JZD917611 KIT917533:KIZ917611 KSP917533:KSV917611 LCL917533:LCR917611 LMH917533:LMN917611 LWD917533:LWJ917611 MFZ917533:MGF917611 MPV917533:MQB917611 MZR917533:MZX917611 NJN917533:NJT917611 NTJ917533:NTP917611 ODF917533:ODL917611 ONB917533:ONH917611 OWX917533:OXD917611 PGT917533:PGZ917611 PQP917533:PQV917611 QAL917533:QAR917611 QKH917533:QKN917611 QUD917533:QUJ917611 RDZ917533:REF917611 RNV917533:ROB917611 RXR917533:RXX917611 SHN917533:SHT917611 SRJ917533:SRP917611 TBF917533:TBL917611 TLB917533:TLH917611 TUX917533:TVD917611 UET917533:UEZ917611 UOP917533:UOV917611 UYL917533:UYR917611 VIH917533:VIN917611 VSD917533:VSJ917611 WBZ917533:WCF917611 WLV917533:WMB917611 WVR917533:WVX917611 H983001:N983079 JF983069:JL983147 TB983069:TH983147 ACX983069:ADD983147 AMT983069:AMZ983147 AWP983069:AWV983147 BGL983069:BGR983147 BQH983069:BQN983147 CAD983069:CAJ983147 CJZ983069:CKF983147 CTV983069:CUB983147 DDR983069:DDX983147 DNN983069:DNT983147 DXJ983069:DXP983147 EHF983069:EHL983147 ERB983069:ERH983147 FAX983069:FBD983147 FKT983069:FKZ983147 FUP983069:FUV983147 GEL983069:GER983147 GOH983069:GON983147 GYD983069:GYJ983147 HHZ983069:HIF983147 HRV983069:HSB983147 IBR983069:IBX983147 ILN983069:ILT983147 IVJ983069:IVP983147 JFF983069:JFL983147 JPB983069:JPH983147 JYX983069:JZD983147 KIT983069:KIZ983147 KSP983069:KSV983147 LCL983069:LCR983147 LMH983069:LMN983147 LWD983069:LWJ983147 MFZ983069:MGF983147 MPV983069:MQB983147 MZR983069:MZX983147 NJN983069:NJT983147 NTJ983069:NTP983147 ODF983069:ODL983147 ONB983069:ONH983147 OWX983069:OXD983147 PGT983069:PGZ983147 PQP983069:PQV983147 QAL983069:QAR983147 QKH983069:QKN983147 QUD983069:QUJ983147 RDZ983069:REF983147 RNV983069:ROB983147 RXR983069:RXX983147 SHN983069:SHT983147 SRJ983069:SRP983147 TBF983069:TBL983147 TLB983069:TLH983147 TUX983069:TVD983147 UET983069:UEZ983147 UOP983069:UOV983147 UYL983069:UYR983147 VIH983069:VIN983147 VSD983069:VSJ983147 WBZ983069:WCF983147 WLV983069:WMB983147 WVR983069:WVX983147 H65497:N65575 WVR108:WVX111 JF12:JL89 JF108:JL111 TB12:TH89 TB108:TH111 ACX12:ADD89 ACX108:ADD111 AMT12:AMZ89 AMT108:AMZ111 AWP12:AWV89 AWP108:AWV111 BGL12:BGR89 BGL108:BGR111 BQH12:BQN89 BQH108:BQN111 CAD12:CAJ89 CAD108:CAJ111 CJZ12:CKF89 CJZ108:CKF111 CTV12:CUB89 CTV108:CUB111 DDR12:DDX89 DDR108:DDX111 DNN12:DNT89 DNN108:DNT111 DXJ12:DXP89 DXJ108:DXP111 EHF12:EHL89 EHF108:EHL111 ERB12:ERH89 ERB108:ERH111 FAX12:FBD89 FAX108:FBD111 FKT12:FKZ89 FKT108:FKZ111 FUP12:FUV89 FUP108:FUV111 GEL12:GER89 GEL108:GER111 GOH12:GON89 GOH108:GON111 GYD12:GYJ89 GYD108:GYJ111 HHZ12:HIF89 HHZ108:HIF111 HRV12:HSB89 HRV108:HSB111 IBR12:IBX89 IBR108:IBX111 ILN12:ILT89 ILN108:ILT111 IVJ12:IVP89 IVJ108:IVP111 JFF12:JFL89 JFF108:JFL111 JPB12:JPH89 JPB108:JPH111 JYX12:JZD89 JYX108:JZD111 KIT12:KIZ89 KIT108:KIZ111 KSP12:KSV89 KSP108:KSV111 LCL12:LCR89 LCL108:LCR111 LMH12:LMN89 LMH108:LMN111 LWD12:LWJ89 LWD108:LWJ111 MFZ12:MGF89 MFZ108:MGF111 MPV12:MQB89 MPV108:MQB111 MZR12:MZX89 MZR108:MZX111 NJN12:NJT89 NJN108:NJT111 NTJ12:NTP89 NTJ108:NTP111 ODF12:ODL89 ODF108:ODL111 ONB12:ONH89 ONB108:ONH111 OWX12:OXD89 OWX108:OXD111 PGT12:PGZ89 PGT108:PGZ111 PQP12:PQV89 PQP108:PQV111 QAL12:QAR89 QAL108:QAR111 QKH12:QKN89 QKH108:QKN111 QUD12:QUJ89 QUD108:QUJ111 RDZ12:REF89 RDZ108:REF111 RNV12:ROB89 RNV108:ROB111 RXR12:RXX89 RXR108:RXX111 SHN12:SHT89 SHN108:SHT111 SRJ12:SRP89 SRJ108:SRP111 TBF12:TBL89 TBF108:TBL111 TLB12:TLH89 TLB108:TLH111 TUX12:TVD89 TUX108:TVD111 UET12:UEZ89 UET108:UEZ111 UOP12:UOV89 UOP108:UOV111 UYL12:UYR89 UYL108:UYR111 VIH12:VIN89 VIH108:VIN111 VSD12:VSJ89 VSD108:VSJ111 WBZ12:WCF89 WBZ108:WCF111 WLV12:WMB89 WLV108:WMB111 WVR12:WVX89 TB65565:TH65643 ACX65565:ADD65643 WVL90:WVR107 WLP90:WLV107 WBT90:WBZ107 VRX90:VSD107 VIB90:VIH107 UYF90:UYL107 UOJ90:UOP107 UEN90:UET107 TUR90:TUX107 TKV90:TLB107 TAZ90:TBF107 SRD90:SRJ107 SHH90:SHN107 RXL90:RXR107 RNP90:RNV107 RDT90:RDZ107 QTX90:QUD107 QKB90:QKH107 QAF90:QAL107 PQJ90:PQP107 PGN90:PGT107 OWR90:OWX107 OMV90:ONB107 OCZ90:ODF107 NTD90:NTJ107 NJH90:NJN107 MZL90:MZR107 MPP90:MPV107 MFT90:MFZ107 LVX90:LWD107 LMB90:LMH107 LCF90:LCL107 KSJ90:KSP107 KIN90:KIT107 JYR90:JYX107 JOV90:JPB107 JEZ90:JFF107 IVD90:IVJ107 ILH90:ILN107 IBL90:IBR107 HRP90:HRV107 HHT90:HHZ107 GXX90:GYD107 GOB90:GOH107 GEF90:GEL107 FUJ90:FUP107 FKN90:FKT107 FAR90:FAX107 EQV90:ERB107 EGZ90:EHF107 DXD90:DXJ107 DNH90:DNN107 DDL90:DDR107 CTP90:CTV107 CJT90:CJZ107 BZX90:CAD107 BQB90:BQH107 BGF90:BGL107 AWJ90:AWP107 AMN90:AMT107 ACR90:ACX107 SV90:TB107 IZ90:JF107" xr:uid="{00000000-0002-0000-0300-000004000000}">
      <formula1>$T$9:$T$10</formula1>
    </dataValidation>
    <dataValidation type="list" allowBlank="1" showInputMessage="1" showErrorMessage="1" sqref="H12:H61" xr:uid="{00000000-0002-0000-0300-000005000000}">
      <formula1>$W$6:$W$11</formula1>
    </dataValidation>
    <dataValidation type="list" allowBlank="1" showInputMessage="1" showErrorMessage="1" sqref="I12:I61" xr:uid="{00000000-0002-0000-0300-000006000000}">
      <formula1>$W$5:$W$11</formula1>
    </dataValidation>
  </dataValidations>
  <pageMargins left="0.7" right="0.7" top="0.75" bottom="0.75" header="0.3" footer="0.3"/>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2:AB29"/>
  <sheetViews>
    <sheetView showGridLines="0" zoomScaleNormal="100" workbookViewId="0">
      <selection activeCell="C8" sqref="C8:G8"/>
    </sheetView>
  </sheetViews>
  <sheetFormatPr defaultRowHeight="15" x14ac:dyDescent="0.25"/>
  <cols>
    <col min="2" max="2" width="20.42578125" customWidth="1"/>
    <col min="3" max="3" width="22.140625" customWidth="1"/>
    <col min="4" max="4" width="38.7109375" customWidth="1"/>
    <col min="5" max="5" width="20.85546875" customWidth="1"/>
    <col min="6" max="6" width="16.42578125" customWidth="1"/>
    <col min="7" max="7" width="28.28515625" customWidth="1"/>
    <col min="8" max="8" width="0.7109375" hidden="1" customWidth="1"/>
    <col min="9" max="9" width="0.28515625" hidden="1" customWidth="1"/>
    <col min="10" max="10" width="1.7109375" hidden="1" customWidth="1"/>
    <col min="11" max="12" width="0.140625" hidden="1" customWidth="1"/>
    <col min="13" max="13" width="7.140625" hidden="1" customWidth="1"/>
    <col min="14" max="14" width="6.28515625" hidden="1" customWidth="1"/>
    <col min="15" max="15" width="0.5703125" customWidth="1"/>
    <col min="16" max="16" width="4.85546875" hidden="1" customWidth="1"/>
    <col min="17" max="17" width="0.140625" hidden="1" customWidth="1"/>
    <col min="18" max="18" width="17.42578125" customWidth="1"/>
    <col min="258" max="258" width="20.42578125" customWidth="1"/>
    <col min="259" max="259" width="22.140625" customWidth="1"/>
    <col min="260" max="260" width="24.28515625" customWidth="1"/>
    <col min="261" max="261" width="13.140625" customWidth="1"/>
    <col min="262" max="262" width="15" customWidth="1"/>
    <col min="263" max="263" width="16.42578125" customWidth="1"/>
    <col min="269" max="269" width="9.140625" customWidth="1"/>
    <col min="514" max="514" width="20.42578125" customWidth="1"/>
    <col min="515" max="515" width="22.140625" customWidth="1"/>
    <col min="516" max="516" width="24.28515625" customWidth="1"/>
    <col min="517" max="517" width="13.140625" customWidth="1"/>
    <col min="518" max="518" width="15" customWidth="1"/>
    <col min="519" max="519" width="16.42578125" customWidth="1"/>
    <col min="525" max="525" width="9.140625" customWidth="1"/>
    <col min="770" max="770" width="20.42578125" customWidth="1"/>
    <col min="771" max="771" width="22.140625" customWidth="1"/>
    <col min="772" max="772" width="24.28515625" customWidth="1"/>
    <col min="773" max="773" width="13.140625" customWidth="1"/>
    <col min="774" max="774" width="15" customWidth="1"/>
    <col min="775" max="775" width="16.42578125" customWidth="1"/>
    <col min="781" max="781" width="9.140625" customWidth="1"/>
    <col min="1026" max="1026" width="20.42578125" customWidth="1"/>
    <col min="1027" max="1027" width="22.140625" customWidth="1"/>
    <col min="1028" max="1028" width="24.28515625" customWidth="1"/>
    <col min="1029" max="1029" width="13.140625" customWidth="1"/>
    <col min="1030" max="1030" width="15" customWidth="1"/>
    <col min="1031" max="1031" width="16.42578125" customWidth="1"/>
    <col min="1037" max="1037" width="9.140625" customWidth="1"/>
    <col min="1282" max="1282" width="20.42578125" customWidth="1"/>
    <col min="1283" max="1283" width="22.140625" customWidth="1"/>
    <col min="1284" max="1284" width="24.28515625" customWidth="1"/>
    <col min="1285" max="1285" width="13.140625" customWidth="1"/>
    <col min="1286" max="1286" width="15" customWidth="1"/>
    <col min="1287" max="1287" width="16.42578125" customWidth="1"/>
    <col min="1293" max="1293" width="9.140625" customWidth="1"/>
    <col min="1538" max="1538" width="20.42578125" customWidth="1"/>
    <col min="1539" max="1539" width="22.140625" customWidth="1"/>
    <col min="1540" max="1540" width="24.28515625" customWidth="1"/>
    <col min="1541" max="1541" width="13.140625" customWidth="1"/>
    <col min="1542" max="1542" width="15" customWidth="1"/>
    <col min="1543" max="1543" width="16.42578125" customWidth="1"/>
    <col min="1549" max="1549" width="9.140625" customWidth="1"/>
    <col min="1794" max="1794" width="20.42578125" customWidth="1"/>
    <col min="1795" max="1795" width="22.140625" customWidth="1"/>
    <col min="1796" max="1796" width="24.28515625" customWidth="1"/>
    <col min="1797" max="1797" width="13.140625" customWidth="1"/>
    <col min="1798" max="1798" width="15" customWidth="1"/>
    <col min="1799" max="1799" width="16.42578125" customWidth="1"/>
    <col min="1805" max="1805" width="9.140625" customWidth="1"/>
    <col min="2050" max="2050" width="20.42578125" customWidth="1"/>
    <col min="2051" max="2051" width="22.140625" customWidth="1"/>
    <col min="2052" max="2052" width="24.28515625" customWidth="1"/>
    <col min="2053" max="2053" width="13.140625" customWidth="1"/>
    <col min="2054" max="2054" width="15" customWidth="1"/>
    <col min="2055" max="2055" width="16.42578125" customWidth="1"/>
    <col min="2061" max="2061" width="9.140625" customWidth="1"/>
    <col min="2306" max="2306" width="20.42578125" customWidth="1"/>
    <col min="2307" max="2307" width="22.140625" customWidth="1"/>
    <col min="2308" max="2308" width="24.28515625" customWidth="1"/>
    <col min="2309" max="2309" width="13.140625" customWidth="1"/>
    <col min="2310" max="2310" width="15" customWidth="1"/>
    <col min="2311" max="2311" width="16.42578125" customWidth="1"/>
    <col min="2317" max="2317" width="9.140625" customWidth="1"/>
    <col min="2562" max="2562" width="20.42578125" customWidth="1"/>
    <col min="2563" max="2563" width="22.140625" customWidth="1"/>
    <col min="2564" max="2564" width="24.28515625" customWidth="1"/>
    <col min="2565" max="2565" width="13.140625" customWidth="1"/>
    <col min="2566" max="2566" width="15" customWidth="1"/>
    <col min="2567" max="2567" width="16.42578125" customWidth="1"/>
    <col min="2573" max="2573" width="9.140625" customWidth="1"/>
    <col min="2818" max="2818" width="20.42578125" customWidth="1"/>
    <col min="2819" max="2819" width="22.140625" customWidth="1"/>
    <col min="2820" max="2820" width="24.28515625" customWidth="1"/>
    <col min="2821" max="2821" width="13.140625" customWidth="1"/>
    <col min="2822" max="2822" width="15" customWidth="1"/>
    <col min="2823" max="2823" width="16.42578125" customWidth="1"/>
    <col min="2829" max="2829" width="9.140625" customWidth="1"/>
    <col min="3074" max="3074" width="20.42578125" customWidth="1"/>
    <col min="3075" max="3075" width="22.140625" customWidth="1"/>
    <col min="3076" max="3076" width="24.28515625" customWidth="1"/>
    <col min="3077" max="3077" width="13.140625" customWidth="1"/>
    <col min="3078" max="3078" width="15" customWidth="1"/>
    <col min="3079" max="3079" width="16.42578125" customWidth="1"/>
    <col min="3085" max="3085" width="9.140625" customWidth="1"/>
    <col min="3330" max="3330" width="20.42578125" customWidth="1"/>
    <col min="3331" max="3331" width="22.140625" customWidth="1"/>
    <col min="3332" max="3332" width="24.28515625" customWidth="1"/>
    <col min="3333" max="3333" width="13.140625" customWidth="1"/>
    <col min="3334" max="3334" width="15" customWidth="1"/>
    <col min="3335" max="3335" width="16.42578125" customWidth="1"/>
    <col min="3341" max="3341" width="9.140625" customWidth="1"/>
    <col min="3586" max="3586" width="20.42578125" customWidth="1"/>
    <col min="3587" max="3587" width="22.140625" customWidth="1"/>
    <col min="3588" max="3588" width="24.28515625" customWidth="1"/>
    <col min="3589" max="3589" width="13.140625" customWidth="1"/>
    <col min="3590" max="3590" width="15" customWidth="1"/>
    <col min="3591" max="3591" width="16.42578125" customWidth="1"/>
    <col min="3597" max="3597" width="9.140625" customWidth="1"/>
    <col min="3842" max="3842" width="20.42578125" customWidth="1"/>
    <col min="3843" max="3843" width="22.140625" customWidth="1"/>
    <col min="3844" max="3844" width="24.28515625" customWidth="1"/>
    <col min="3845" max="3845" width="13.140625" customWidth="1"/>
    <col min="3846" max="3846" width="15" customWidth="1"/>
    <col min="3847" max="3847" width="16.42578125" customWidth="1"/>
    <col min="3853" max="3853" width="9.140625" customWidth="1"/>
    <col min="4098" max="4098" width="20.42578125" customWidth="1"/>
    <col min="4099" max="4099" width="22.140625" customWidth="1"/>
    <col min="4100" max="4100" width="24.28515625" customWidth="1"/>
    <col min="4101" max="4101" width="13.140625" customWidth="1"/>
    <col min="4102" max="4102" width="15" customWidth="1"/>
    <col min="4103" max="4103" width="16.42578125" customWidth="1"/>
    <col min="4109" max="4109" width="9.140625" customWidth="1"/>
    <col min="4354" max="4354" width="20.42578125" customWidth="1"/>
    <col min="4355" max="4355" width="22.140625" customWidth="1"/>
    <col min="4356" max="4356" width="24.28515625" customWidth="1"/>
    <col min="4357" max="4357" width="13.140625" customWidth="1"/>
    <col min="4358" max="4358" width="15" customWidth="1"/>
    <col min="4359" max="4359" width="16.42578125" customWidth="1"/>
    <col min="4365" max="4365" width="9.140625" customWidth="1"/>
    <col min="4610" max="4610" width="20.42578125" customWidth="1"/>
    <col min="4611" max="4611" width="22.140625" customWidth="1"/>
    <col min="4612" max="4612" width="24.28515625" customWidth="1"/>
    <col min="4613" max="4613" width="13.140625" customWidth="1"/>
    <col min="4614" max="4614" width="15" customWidth="1"/>
    <col min="4615" max="4615" width="16.42578125" customWidth="1"/>
    <col min="4621" max="4621" width="9.140625" customWidth="1"/>
    <col min="4866" max="4866" width="20.42578125" customWidth="1"/>
    <col min="4867" max="4867" width="22.140625" customWidth="1"/>
    <col min="4868" max="4868" width="24.28515625" customWidth="1"/>
    <col min="4869" max="4869" width="13.140625" customWidth="1"/>
    <col min="4870" max="4870" width="15" customWidth="1"/>
    <col min="4871" max="4871" width="16.42578125" customWidth="1"/>
    <col min="4877" max="4877" width="9.140625" customWidth="1"/>
    <col min="5122" max="5122" width="20.42578125" customWidth="1"/>
    <col min="5123" max="5123" width="22.140625" customWidth="1"/>
    <col min="5124" max="5124" width="24.28515625" customWidth="1"/>
    <col min="5125" max="5125" width="13.140625" customWidth="1"/>
    <col min="5126" max="5126" width="15" customWidth="1"/>
    <col min="5127" max="5127" width="16.42578125" customWidth="1"/>
    <col min="5133" max="5133" width="9.140625" customWidth="1"/>
    <col min="5378" max="5378" width="20.42578125" customWidth="1"/>
    <col min="5379" max="5379" width="22.140625" customWidth="1"/>
    <col min="5380" max="5380" width="24.28515625" customWidth="1"/>
    <col min="5381" max="5381" width="13.140625" customWidth="1"/>
    <col min="5382" max="5382" width="15" customWidth="1"/>
    <col min="5383" max="5383" width="16.42578125" customWidth="1"/>
    <col min="5389" max="5389" width="9.140625" customWidth="1"/>
    <col min="5634" max="5634" width="20.42578125" customWidth="1"/>
    <col min="5635" max="5635" width="22.140625" customWidth="1"/>
    <col min="5636" max="5636" width="24.28515625" customWidth="1"/>
    <col min="5637" max="5637" width="13.140625" customWidth="1"/>
    <col min="5638" max="5638" width="15" customWidth="1"/>
    <col min="5639" max="5639" width="16.42578125" customWidth="1"/>
    <col min="5645" max="5645" width="9.140625" customWidth="1"/>
    <col min="5890" max="5890" width="20.42578125" customWidth="1"/>
    <col min="5891" max="5891" width="22.140625" customWidth="1"/>
    <col min="5892" max="5892" width="24.28515625" customWidth="1"/>
    <col min="5893" max="5893" width="13.140625" customWidth="1"/>
    <col min="5894" max="5894" width="15" customWidth="1"/>
    <col min="5895" max="5895" width="16.42578125" customWidth="1"/>
    <col min="5901" max="5901" width="9.140625" customWidth="1"/>
    <col min="6146" max="6146" width="20.42578125" customWidth="1"/>
    <col min="6147" max="6147" width="22.140625" customWidth="1"/>
    <col min="6148" max="6148" width="24.28515625" customWidth="1"/>
    <col min="6149" max="6149" width="13.140625" customWidth="1"/>
    <col min="6150" max="6150" width="15" customWidth="1"/>
    <col min="6151" max="6151" width="16.42578125" customWidth="1"/>
    <col min="6157" max="6157" width="9.140625" customWidth="1"/>
    <col min="6402" max="6402" width="20.42578125" customWidth="1"/>
    <col min="6403" max="6403" width="22.140625" customWidth="1"/>
    <col min="6404" max="6404" width="24.28515625" customWidth="1"/>
    <col min="6405" max="6405" width="13.140625" customWidth="1"/>
    <col min="6406" max="6406" width="15" customWidth="1"/>
    <col min="6407" max="6407" width="16.42578125" customWidth="1"/>
    <col min="6413" max="6413" width="9.140625" customWidth="1"/>
    <col min="6658" max="6658" width="20.42578125" customWidth="1"/>
    <col min="6659" max="6659" width="22.140625" customWidth="1"/>
    <col min="6660" max="6660" width="24.28515625" customWidth="1"/>
    <col min="6661" max="6661" width="13.140625" customWidth="1"/>
    <col min="6662" max="6662" width="15" customWidth="1"/>
    <col min="6663" max="6663" width="16.42578125" customWidth="1"/>
    <col min="6669" max="6669" width="9.140625" customWidth="1"/>
    <col min="6914" max="6914" width="20.42578125" customWidth="1"/>
    <col min="6915" max="6915" width="22.140625" customWidth="1"/>
    <col min="6916" max="6916" width="24.28515625" customWidth="1"/>
    <col min="6917" max="6917" width="13.140625" customWidth="1"/>
    <col min="6918" max="6918" width="15" customWidth="1"/>
    <col min="6919" max="6919" width="16.42578125" customWidth="1"/>
    <col min="6925" max="6925" width="9.140625" customWidth="1"/>
    <col min="7170" max="7170" width="20.42578125" customWidth="1"/>
    <col min="7171" max="7171" width="22.140625" customWidth="1"/>
    <col min="7172" max="7172" width="24.28515625" customWidth="1"/>
    <col min="7173" max="7173" width="13.140625" customWidth="1"/>
    <col min="7174" max="7174" width="15" customWidth="1"/>
    <col min="7175" max="7175" width="16.42578125" customWidth="1"/>
    <col min="7181" max="7181" width="9.140625" customWidth="1"/>
    <col min="7426" max="7426" width="20.42578125" customWidth="1"/>
    <col min="7427" max="7427" width="22.140625" customWidth="1"/>
    <col min="7428" max="7428" width="24.28515625" customWidth="1"/>
    <col min="7429" max="7429" width="13.140625" customWidth="1"/>
    <col min="7430" max="7430" width="15" customWidth="1"/>
    <col min="7431" max="7431" width="16.42578125" customWidth="1"/>
    <col min="7437" max="7437" width="9.140625" customWidth="1"/>
    <col min="7682" max="7682" width="20.42578125" customWidth="1"/>
    <col min="7683" max="7683" width="22.140625" customWidth="1"/>
    <col min="7684" max="7684" width="24.28515625" customWidth="1"/>
    <col min="7685" max="7685" width="13.140625" customWidth="1"/>
    <col min="7686" max="7686" width="15" customWidth="1"/>
    <col min="7687" max="7687" width="16.42578125" customWidth="1"/>
    <col min="7693" max="7693" width="9.140625" customWidth="1"/>
    <col min="7938" max="7938" width="20.42578125" customWidth="1"/>
    <col min="7939" max="7939" width="22.140625" customWidth="1"/>
    <col min="7940" max="7940" width="24.28515625" customWidth="1"/>
    <col min="7941" max="7941" width="13.140625" customWidth="1"/>
    <col min="7942" max="7942" width="15" customWidth="1"/>
    <col min="7943" max="7943" width="16.42578125" customWidth="1"/>
    <col min="7949" max="7949" width="9.140625" customWidth="1"/>
    <col min="8194" max="8194" width="20.42578125" customWidth="1"/>
    <col min="8195" max="8195" width="22.140625" customWidth="1"/>
    <col min="8196" max="8196" width="24.28515625" customWidth="1"/>
    <col min="8197" max="8197" width="13.140625" customWidth="1"/>
    <col min="8198" max="8198" width="15" customWidth="1"/>
    <col min="8199" max="8199" width="16.42578125" customWidth="1"/>
    <col min="8205" max="8205" width="9.140625" customWidth="1"/>
    <col min="8450" max="8450" width="20.42578125" customWidth="1"/>
    <col min="8451" max="8451" width="22.140625" customWidth="1"/>
    <col min="8452" max="8452" width="24.28515625" customWidth="1"/>
    <col min="8453" max="8453" width="13.140625" customWidth="1"/>
    <col min="8454" max="8454" width="15" customWidth="1"/>
    <col min="8455" max="8455" width="16.42578125" customWidth="1"/>
    <col min="8461" max="8461" width="9.140625" customWidth="1"/>
    <col min="8706" max="8706" width="20.42578125" customWidth="1"/>
    <col min="8707" max="8707" width="22.140625" customWidth="1"/>
    <col min="8708" max="8708" width="24.28515625" customWidth="1"/>
    <col min="8709" max="8709" width="13.140625" customWidth="1"/>
    <col min="8710" max="8710" width="15" customWidth="1"/>
    <col min="8711" max="8711" width="16.42578125" customWidth="1"/>
    <col min="8717" max="8717" width="9.140625" customWidth="1"/>
    <col min="8962" max="8962" width="20.42578125" customWidth="1"/>
    <col min="8963" max="8963" width="22.140625" customWidth="1"/>
    <col min="8964" max="8964" width="24.28515625" customWidth="1"/>
    <col min="8965" max="8965" width="13.140625" customWidth="1"/>
    <col min="8966" max="8966" width="15" customWidth="1"/>
    <col min="8967" max="8967" width="16.42578125" customWidth="1"/>
    <col min="8973" max="8973" width="9.140625" customWidth="1"/>
    <col min="9218" max="9218" width="20.42578125" customWidth="1"/>
    <col min="9219" max="9219" width="22.140625" customWidth="1"/>
    <col min="9220" max="9220" width="24.28515625" customWidth="1"/>
    <col min="9221" max="9221" width="13.140625" customWidth="1"/>
    <col min="9222" max="9222" width="15" customWidth="1"/>
    <col min="9223" max="9223" width="16.42578125" customWidth="1"/>
    <col min="9229" max="9229" width="9.140625" customWidth="1"/>
    <col min="9474" max="9474" width="20.42578125" customWidth="1"/>
    <col min="9475" max="9475" width="22.140625" customWidth="1"/>
    <col min="9476" max="9476" width="24.28515625" customWidth="1"/>
    <col min="9477" max="9477" width="13.140625" customWidth="1"/>
    <col min="9478" max="9478" width="15" customWidth="1"/>
    <col min="9479" max="9479" width="16.42578125" customWidth="1"/>
    <col min="9485" max="9485" width="9.140625" customWidth="1"/>
    <col min="9730" max="9730" width="20.42578125" customWidth="1"/>
    <col min="9731" max="9731" width="22.140625" customWidth="1"/>
    <col min="9732" max="9732" width="24.28515625" customWidth="1"/>
    <col min="9733" max="9733" width="13.140625" customWidth="1"/>
    <col min="9734" max="9734" width="15" customWidth="1"/>
    <col min="9735" max="9735" width="16.42578125" customWidth="1"/>
    <col min="9741" max="9741" width="9.140625" customWidth="1"/>
    <col min="9986" max="9986" width="20.42578125" customWidth="1"/>
    <col min="9987" max="9987" width="22.140625" customWidth="1"/>
    <col min="9988" max="9988" width="24.28515625" customWidth="1"/>
    <col min="9989" max="9989" width="13.140625" customWidth="1"/>
    <col min="9990" max="9990" width="15" customWidth="1"/>
    <col min="9991" max="9991" width="16.42578125" customWidth="1"/>
    <col min="9997" max="9997" width="9.140625" customWidth="1"/>
    <col min="10242" max="10242" width="20.42578125" customWidth="1"/>
    <col min="10243" max="10243" width="22.140625" customWidth="1"/>
    <col min="10244" max="10244" width="24.28515625" customWidth="1"/>
    <col min="10245" max="10245" width="13.140625" customWidth="1"/>
    <col min="10246" max="10246" width="15" customWidth="1"/>
    <col min="10247" max="10247" width="16.42578125" customWidth="1"/>
    <col min="10253" max="10253" width="9.140625" customWidth="1"/>
    <col min="10498" max="10498" width="20.42578125" customWidth="1"/>
    <col min="10499" max="10499" width="22.140625" customWidth="1"/>
    <col min="10500" max="10500" width="24.28515625" customWidth="1"/>
    <col min="10501" max="10501" width="13.140625" customWidth="1"/>
    <col min="10502" max="10502" width="15" customWidth="1"/>
    <col min="10503" max="10503" width="16.42578125" customWidth="1"/>
    <col min="10509" max="10509" width="9.140625" customWidth="1"/>
    <col min="10754" max="10754" width="20.42578125" customWidth="1"/>
    <col min="10755" max="10755" width="22.140625" customWidth="1"/>
    <col min="10756" max="10756" width="24.28515625" customWidth="1"/>
    <col min="10757" max="10757" width="13.140625" customWidth="1"/>
    <col min="10758" max="10758" width="15" customWidth="1"/>
    <col min="10759" max="10759" width="16.42578125" customWidth="1"/>
    <col min="10765" max="10765" width="9.140625" customWidth="1"/>
    <col min="11010" max="11010" width="20.42578125" customWidth="1"/>
    <col min="11011" max="11011" width="22.140625" customWidth="1"/>
    <col min="11012" max="11012" width="24.28515625" customWidth="1"/>
    <col min="11013" max="11013" width="13.140625" customWidth="1"/>
    <col min="11014" max="11014" width="15" customWidth="1"/>
    <col min="11015" max="11015" width="16.42578125" customWidth="1"/>
    <col min="11021" max="11021" width="9.140625" customWidth="1"/>
    <col min="11266" max="11266" width="20.42578125" customWidth="1"/>
    <col min="11267" max="11267" width="22.140625" customWidth="1"/>
    <col min="11268" max="11268" width="24.28515625" customWidth="1"/>
    <col min="11269" max="11269" width="13.140625" customWidth="1"/>
    <col min="11270" max="11270" width="15" customWidth="1"/>
    <col min="11271" max="11271" width="16.42578125" customWidth="1"/>
    <col min="11277" max="11277" width="9.140625" customWidth="1"/>
    <col min="11522" max="11522" width="20.42578125" customWidth="1"/>
    <col min="11523" max="11523" width="22.140625" customWidth="1"/>
    <col min="11524" max="11524" width="24.28515625" customWidth="1"/>
    <col min="11525" max="11525" width="13.140625" customWidth="1"/>
    <col min="11526" max="11526" width="15" customWidth="1"/>
    <col min="11527" max="11527" width="16.42578125" customWidth="1"/>
    <col min="11533" max="11533" width="9.140625" customWidth="1"/>
    <col min="11778" max="11778" width="20.42578125" customWidth="1"/>
    <col min="11779" max="11779" width="22.140625" customWidth="1"/>
    <col min="11780" max="11780" width="24.28515625" customWidth="1"/>
    <col min="11781" max="11781" width="13.140625" customWidth="1"/>
    <col min="11782" max="11782" width="15" customWidth="1"/>
    <col min="11783" max="11783" width="16.42578125" customWidth="1"/>
    <col min="11789" max="11789" width="9.140625" customWidth="1"/>
    <col min="12034" max="12034" width="20.42578125" customWidth="1"/>
    <col min="12035" max="12035" width="22.140625" customWidth="1"/>
    <col min="12036" max="12036" width="24.28515625" customWidth="1"/>
    <col min="12037" max="12037" width="13.140625" customWidth="1"/>
    <col min="12038" max="12038" width="15" customWidth="1"/>
    <col min="12039" max="12039" width="16.42578125" customWidth="1"/>
    <col min="12045" max="12045" width="9.140625" customWidth="1"/>
    <col min="12290" max="12290" width="20.42578125" customWidth="1"/>
    <col min="12291" max="12291" width="22.140625" customWidth="1"/>
    <col min="12292" max="12292" width="24.28515625" customWidth="1"/>
    <col min="12293" max="12293" width="13.140625" customWidth="1"/>
    <col min="12294" max="12294" width="15" customWidth="1"/>
    <col min="12295" max="12295" width="16.42578125" customWidth="1"/>
    <col min="12301" max="12301" width="9.140625" customWidth="1"/>
    <col min="12546" max="12546" width="20.42578125" customWidth="1"/>
    <col min="12547" max="12547" width="22.140625" customWidth="1"/>
    <col min="12548" max="12548" width="24.28515625" customWidth="1"/>
    <col min="12549" max="12549" width="13.140625" customWidth="1"/>
    <col min="12550" max="12550" width="15" customWidth="1"/>
    <col min="12551" max="12551" width="16.42578125" customWidth="1"/>
    <col min="12557" max="12557" width="9.140625" customWidth="1"/>
    <col min="12802" max="12802" width="20.42578125" customWidth="1"/>
    <col min="12803" max="12803" width="22.140625" customWidth="1"/>
    <col min="12804" max="12804" width="24.28515625" customWidth="1"/>
    <col min="12805" max="12805" width="13.140625" customWidth="1"/>
    <col min="12806" max="12806" width="15" customWidth="1"/>
    <col min="12807" max="12807" width="16.42578125" customWidth="1"/>
    <col min="12813" max="12813" width="9.140625" customWidth="1"/>
    <col min="13058" max="13058" width="20.42578125" customWidth="1"/>
    <col min="13059" max="13059" width="22.140625" customWidth="1"/>
    <col min="13060" max="13060" width="24.28515625" customWidth="1"/>
    <col min="13061" max="13061" width="13.140625" customWidth="1"/>
    <col min="13062" max="13062" width="15" customWidth="1"/>
    <col min="13063" max="13063" width="16.42578125" customWidth="1"/>
    <col min="13069" max="13069" width="9.140625" customWidth="1"/>
    <col min="13314" max="13314" width="20.42578125" customWidth="1"/>
    <col min="13315" max="13315" width="22.140625" customWidth="1"/>
    <col min="13316" max="13316" width="24.28515625" customWidth="1"/>
    <col min="13317" max="13317" width="13.140625" customWidth="1"/>
    <col min="13318" max="13318" width="15" customWidth="1"/>
    <col min="13319" max="13319" width="16.42578125" customWidth="1"/>
    <col min="13325" max="13325" width="9.140625" customWidth="1"/>
    <col min="13570" max="13570" width="20.42578125" customWidth="1"/>
    <col min="13571" max="13571" width="22.140625" customWidth="1"/>
    <col min="13572" max="13572" width="24.28515625" customWidth="1"/>
    <col min="13573" max="13573" width="13.140625" customWidth="1"/>
    <col min="13574" max="13574" width="15" customWidth="1"/>
    <col min="13575" max="13575" width="16.42578125" customWidth="1"/>
    <col min="13581" max="13581" width="9.140625" customWidth="1"/>
    <col min="13826" max="13826" width="20.42578125" customWidth="1"/>
    <col min="13827" max="13827" width="22.140625" customWidth="1"/>
    <col min="13828" max="13828" width="24.28515625" customWidth="1"/>
    <col min="13829" max="13829" width="13.140625" customWidth="1"/>
    <col min="13830" max="13830" width="15" customWidth="1"/>
    <col min="13831" max="13831" width="16.42578125" customWidth="1"/>
    <col min="13837" max="13837" width="9.140625" customWidth="1"/>
    <col min="14082" max="14082" width="20.42578125" customWidth="1"/>
    <col min="14083" max="14083" width="22.140625" customWidth="1"/>
    <col min="14084" max="14084" width="24.28515625" customWidth="1"/>
    <col min="14085" max="14085" width="13.140625" customWidth="1"/>
    <col min="14086" max="14086" width="15" customWidth="1"/>
    <col min="14087" max="14087" width="16.42578125" customWidth="1"/>
    <col min="14093" max="14093" width="9.140625" customWidth="1"/>
    <col min="14338" max="14338" width="20.42578125" customWidth="1"/>
    <col min="14339" max="14339" width="22.140625" customWidth="1"/>
    <col min="14340" max="14340" width="24.28515625" customWidth="1"/>
    <col min="14341" max="14341" width="13.140625" customWidth="1"/>
    <col min="14342" max="14342" width="15" customWidth="1"/>
    <col min="14343" max="14343" width="16.42578125" customWidth="1"/>
    <col min="14349" max="14349" width="9.140625" customWidth="1"/>
    <col min="14594" max="14594" width="20.42578125" customWidth="1"/>
    <col min="14595" max="14595" width="22.140625" customWidth="1"/>
    <col min="14596" max="14596" width="24.28515625" customWidth="1"/>
    <col min="14597" max="14597" width="13.140625" customWidth="1"/>
    <col min="14598" max="14598" width="15" customWidth="1"/>
    <col min="14599" max="14599" width="16.42578125" customWidth="1"/>
    <col min="14605" max="14605" width="9.140625" customWidth="1"/>
    <col min="14850" max="14850" width="20.42578125" customWidth="1"/>
    <col min="14851" max="14851" width="22.140625" customWidth="1"/>
    <col min="14852" max="14852" width="24.28515625" customWidth="1"/>
    <col min="14853" max="14853" width="13.140625" customWidth="1"/>
    <col min="14854" max="14854" width="15" customWidth="1"/>
    <col min="14855" max="14855" width="16.42578125" customWidth="1"/>
    <col min="14861" max="14861" width="9.140625" customWidth="1"/>
    <col min="15106" max="15106" width="20.42578125" customWidth="1"/>
    <col min="15107" max="15107" width="22.140625" customWidth="1"/>
    <col min="15108" max="15108" width="24.28515625" customWidth="1"/>
    <col min="15109" max="15109" width="13.140625" customWidth="1"/>
    <col min="15110" max="15110" width="15" customWidth="1"/>
    <col min="15111" max="15111" width="16.42578125" customWidth="1"/>
    <col min="15117" max="15117" width="9.140625" customWidth="1"/>
    <col min="15362" max="15362" width="20.42578125" customWidth="1"/>
    <col min="15363" max="15363" width="22.140625" customWidth="1"/>
    <col min="15364" max="15364" width="24.28515625" customWidth="1"/>
    <col min="15365" max="15365" width="13.140625" customWidth="1"/>
    <col min="15366" max="15366" width="15" customWidth="1"/>
    <col min="15367" max="15367" width="16.42578125" customWidth="1"/>
    <col min="15373" max="15373" width="9.140625" customWidth="1"/>
    <col min="15618" max="15618" width="20.42578125" customWidth="1"/>
    <col min="15619" max="15619" width="22.140625" customWidth="1"/>
    <col min="15620" max="15620" width="24.28515625" customWidth="1"/>
    <col min="15621" max="15621" width="13.140625" customWidth="1"/>
    <col min="15622" max="15622" width="15" customWidth="1"/>
    <col min="15623" max="15623" width="16.42578125" customWidth="1"/>
    <col min="15629" max="15629" width="9.140625" customWidth="1"/>
    <col min="15874" max="15874" width="20.42578125" customWidth="1"/>
    <col min="15875" max="15875" width="22.140625" customWidth="1"/>
    <col min="15876" max="15876" width="24.28515625" customWidth="1"/>
    <col min="15877" max="15877" width="13.140625" customWidth="1"/>
    <col min="15878" max="15878" width="15" customWidth="1"/>
    <col min="15879" max="15879" width="16.42578125" customWidth="1"/>
    <col min="15885" max="15885" width="9.140625" customWidth="1"/>
    <col min="16130" max="16130" width="20.42578125" customWidth="1"/>
    <col min="16131" max="16131" width="22.140625" customWidth="1"/>
    <col min="16132" max="16132" width="24.28515625" customWidth="1"/>
    <col min="16133" max="16133" width="13.140625" customWidth="1"/>
    <col min="16134" max="16134" width="15" customWidth="1"/>
    <col min="16135" max="16135" width="16.42578125" customWidth="1"/>
    <col min="16141" max="16141" width="9.140625" customWidth="1"/>
  </cols>
  <sheetData>
    <row r="2" spans="1:28" ht="18.75" x14ac:dyDescent="0.25">
      <c r="A2" s="1"/>
      <c r="B2" s="2"/>
      <c r="C2" s="2"/>
      <c r="D2" s="4"/>
      <c r="E2" s="4"/>
      <c r="F2" s="3"/>
      <c r="G2" s="3"/>
    </row>
    <row r="3" spans="1:28" ht="18" x14ac:dyDescent="0.25">
      <c r="A3" s="1"/>
      <c r="B3" s="2"/>
      <c r="D3" s="29"/>
      <c r="E3" s="29"/>
      <c r="F3" s="29"/>
      <c r="G3" s="29"/>
      <c r="H3" s="29"/>
      <c r="I3" s="29"/>
    </row>
    <row r="4" spans="1:28" x14ac:dyDescent="0.25">
      <c r="A4" s="1"/>
      <c r="B4" s="2"/>
      <c r="C4" s="27"/>
      <c r="D4" s="27"/>
      <c r="E4" s="27"/>
      <c r="F4" s="23"/>
      <c r="G4" s="23"/>
      <c r="H4" s="23"/>
      <c r="I4" s="23"/>
    </row>
    <row r="5" spans="1:28" x14ac:dyDescent="0.25">
      <c r="B5" s="2"/>
      <c r="C5" s="192"/>
      <c r="D5" s="192"/>
      <c r="E5" s="192"/>
      <c r="F5" s="192"/>
      <c r="G5" s="192"/>
      <c r="H5" s="23"/>
      <c r="I5" s="23"/>
    </row>
    <row r="6" spans="1:28" ht="18" x14ac:dyDescent="0.25">
      <c r="A6" s="1"/>
      <c r="B6" s="2"/>
      <c r="C6" s="3"/>
      <c r="D6" s="29" t="s">
        <v>290</v>
      </c>
    </row>
    <row r="8" spans="1:28" x14ac:dyDescent="0.25">
      <c r="B8" s="30" t="s">
        <v>1</v>
      </c>
      <c r="C8" s="208" t="s">
        <v>63</v>
      </c>
      <c r="D8" s="208"/>
      <c r="E8" s="208"/>
      <c r="F8" s="208"/>
      <c r="G8" s="208"/>
      <c r="H8" s="5"/>
      <c r="I8" s="5"/>
      <c r="J8" s="5"/>
      <c r="K8" s="6"/>
    </row>
    <row r="9" spans="1:28" x14ac:dyDescent="0.25">
      <c r="B9" s="30"/>
      <c r="J9" s="6"/>
      <c r="K9" s="6"/>
    </row>
    <row r="10" spans="1:28" x14ac:dyDescent="0.25">
      <c r="B10" s="30" t="s">
        <v>0</v>
      </c>
      <c r="C10" s="209" t="str">
        <f>UTAMA!G12</f>
        <v>SARJANA MUDA SAINS KOMPUTER (SAINS DATA)</v>
      </c>
      <c r="D10" s="209"/>
      <c r="E10" s="209"/>
      <c r="F10" s="209"/>
      <c r="G10" s="209"/>
      <c r="H10" s="7"/>
      <c r="I10" s="7"/>
      <c r="J10" s="7"/>
      <c r="K10" s="6"/>
    </row>
    <row r="11" spans="1:28" x14ac:dyDescent="0.25">
      <c r="U11" t="str">
        <f>IFERROR(VLOOKUP(RINGKASAN!K16,$N$7:$P$9,2),"")</f>
        <v/>
      </c>
    </row>
    <row r="13" spans="1:28" ht="30" x14ac:dyDescent="0.25">
      <c r="C13" s="31" t="s">
        <v>2</v>
      </c>
      <c r="D13" s="32" t="s">
        <v>3</v>
      </c>
      <c r="E13" s="32" t="s">
        <v>4</v>
      </c>
      <c r="F13" s="221" t="s">
        <v>180</v>
      </c>
      <c r="G13" s="222"/>
      <c r="H13" s="91"/>
      <c r="I13" s="91"/>
      <c r="M13" t="s">
        <v>58</v>
      </c>
      <c r="N13">
        <v>0</v>
      </c>
    </row>
    <row r="14" spans="1:28" ht="35.450000000000003" customHeight="1" x14ac:dyDescent="0.25">
      <c r="C14" s="214" t="s">
        <v>170</v>
      </c>
      <c r="D14" s="210" t="s">
        <v>173</v>
      </c>
      <c r="E14" s="212" t="str">
        <f>IF(M28&gt;0, "Ada Perubahan", "Tiada Perubahan")</f>
        <v>Ada Perubahan</v>
      </c>
      <c r="F14" s="223" t="str">
        <f>IFERROR(VLOOKUP(P23,P24:Q25,2),"")</f>
        <v>Tidak perlu memaklumkan kepada MQA. PPT perlu menyimpan rekod dan bukti pengesahan untuk semakan semasa penilaian audit pematuhan</v>
      </c>
      <c r="G14" s="224" t="str">
        <f t="shared" ref="G14" si="0">IFERROR(VLOOKUP(D25,$N$15:$O$19,2),"")</f>
        <v>Tiada tindakan diperlukan</v>
      </c>
      <c r="H14" s="92"/>
      <c r="I14" s="92"/>
      <c r="M14" t="s">
        <v>57</v>
      </c>
      <c r="N14">
        <v>1</v>
      </c>
    </row>
    <row r="15" spans="1:28" ht="19.149999999999999" customHeight="1" x14ac:dyDescent="0.25">
      <c r="C15" s="215"/>
      <c r="D15" s="211"/>
      <c r="E15" s="213"/>
      <c r="F15" s="225" t="str">
        <f t="shared" ref="F15:G15" si="1">IFERROR(VLOOKUP(C26,$N$15:$O$19,2),"")</f>
        <v/>
      </c>
      <c r="G15" s="226" t="str">
        <f t="shared" si="1"/>
        <v>Tiada tindakan diperlukan</v>
      </c>
      <c r="H15" s="92"/>
      <c r="I15" s="92"/>
      <c r="N15">
        <v>0</v>
      </c>
      <c r="O15" s="10" t="s">
        <v>179</v>
      </c>
      <c r="Q15" s="67"/>
      <c r="R15" s="10"/>
    </row>
    <row r="16" spans="1:28" ht="29.45" customHeight="1" x14ac:dyDescent="0.25">
      <c r="C16" s="214" t="s">
        <v>91</v>
      </c>
      <c r="D16" s="10" t="s">
        <v>174</v>
      </c>
      <c r="E16" s="164">
        <f>IF(UTAMA!G20="",0,100)</f>
        <v>0</v>
      </c>
      <c r="F16" s="225" t="str">
        <f t="shared" ref="F16:G16" si="2">IFERROR(VLOOKUP(C27,$N$15:$O$19,2),"")</f>
        <v/>
      </c>
      <c r="G16" s="226" t="str">
        <f t="shared" si="2"/>
        <v>Tiada tindakan diperlukan</v>
      </c>
      <c r="H16" s="91"/>
      <c r="I16" s="91"/>
      <c r="K16" t="b">
        <f>OR(E16=100, E18=100, E17=100)</f>
        <v>0</v>
      </c>
      <c r="L16" t="str">
        <f>IFERROR(VLOOKUP(K16,$K$17:$L$18,2),"")</f>
        <v/>
      </c>
      <c r="N16">
        <v>1</v>
      </c>
      <c r="O16" s="88" t="s">
        <v>255</v>
      </c>
      <c r="P16" s="10"/>
      <c r="Q16" s="10"/>
      <c r="R16" s="10"/>
      <c r="S16" s="10"/>
      <c r="T16" s="10"/>
      <c r="U16" s="10"/>
      <c r="V16" s="10"/>
      <c r="W16" s="10"/>
      <c r="X16" s="10"/>
      <c r="Y16" s="10"/>
      <c r="Z16" s="10"/>
      <c r="AA16" s="10"/>
      <c r="AB16" s="10"/>
    </row>
    <row r="17" spans="3:21" ht="40.9" customHeight="1" x14ac:dyDescent="0.25">
      <c r="C17" s="229"/>
      <c r="D17" s="8" t="s">
        <v>175</v>
      </c>
      <c r="E17" s="164">
        <f>IF(UTAMA!G22="",0,100)</f>
        <v>0</v>
      </c>
      <c r="F17" s="225" t="str">
        <f t="shared" ref="F17:G17" si="3">IFERROR(VLOOKUP(C28,$N$15:$O$19,2),"")</f>
        <v/>
      </c>
      <c r="G17" s="226" t="str">
        <f t="shared" si="3"/>
        <v>Tiada tindakan diperlukan</v>
      </c>
      <c r="H17" s="91"/>
      <c r="I17" s="91"/>
      <c r="K17" t="b">
        <v>1</v>
      </c>
      <c r="L17">
        <v>1</v>
      </c>
      <c r="N17" s="10">
        <v>2</v>
      </c>
      <c r="O17" s="88" t="s">
        <v>256</v>
      </c>
      <c r="U17" s="10"/>
    </row>
    <row r="18" spans="3:21" ht="43.9" customHeight="1" x14ac:dyDescent="0.25">
      <c r="C18" s="215"/>
      <c r="D18" s="87" t="s">
        <v>176</v>
      </c>
      <c r="E18" s="164">
        <f>'SEMAKAN KURSUS'!H65</f>
        <v>0</v>
      </c>
      <c r="F18" s="225" t="str">
        <f t="shared" ref="F18:G18" si="4">IFERROR(VLOOKUP(C29,$N$15:$O$19,2),"")</f>
        <v>Tiada tindakan diperlukan</v>
      </c>
      <c r="G18" s="226" t="str">
        <f t="shared" si="4"/>
        <v>Tiada tindakan diperlukan</v>
      </c>
      <c r="H18" s="91"/>
      <c r="I18" s="91"/>
      <c r="K18" t="b">
        <v>0</v>
      </c>
      <c r="L18">
        <v>0</v>
      </c>
      <c r="M18" s="9"/>
      <c r="N18">
        <v>3</v>
      </c>
      <c r="O18" s="10" t="s">
        <v>181</v>
      </c>
    </row>
    <row r="19" spans="3:21" ht="15" customHeight="1" x14ac:dyDescent="0.25">
      <c r="C19" s="230" t="s">
        <v>5</v>
      </c>
      <c r="D19" s="8" t="s">
        <v>48</v>
      </c>
      <c r="E19" s="131">
        <f>'SEMAKAN KURSUS'!E72</f>
        <v>15.625</v>
      </c>
      <c r="F19" s="225" t="str">
        <f t="shared" ref="F19:G19" si="5">IFERROR(VLOOKUP(C30,$N$15:$O$19,2),"")</f>
        <v>Tiada tindakan diperlukan</v>
      </c>
      <c r="G19" s="226" t="str">
        <f t="shared" si="5"/>
        <v>Tiada tindakan diperlukan</v>
      </c>
      <c r="H19" s="92"/>
      <c r="I19" s="92"/>
      <c r="O19" s="88"/>
    </row>
    <row r="20" spans="3:21" ht="15" customHeight="1" x14ac:dyDescent="0.25">
      <c r="C20" s="230"/>
      <c r="D20" s="8" t="s">
        <v>6</v>
      </c>
      <c r="E20" s="212" t="s">
        <v>257</v>
      </c>
      <c r="F20" s="225" t="str">
        <f t="shared" ref="F20:G20" si="6">IFERROR(VLOOKUP(C31,$N$15:$O$19,2),"")</f>
        <v>Tiada tindakan diperlukan</v>
      </c>
      <c r="G20" s="226" t="str">
        <f t="shared" si="6"/>
        <v>Tiada tindakan diperlukan</v>
      </c>
      <c r="H20" s="92"/>
      <c r="I20" s="92"/>
      <c r="N20" s="90">
        <f>IF(E14&gt;0, 3,0)</f>
        <v>3</v>
      </c>
      <c r="O20" s="9"/>
      <c r="P20" s="89"/>
      <c r="Q20" s="89"/>
    </row>
    <row r="21" spans="3:21" ht="15" customHeight="1" x14ac:dyDescent="0.25">
      <c r="C21" s="230"/>
      <c r="D21" s="8" t="s">
        <v>53</v>
      </c>
      <c r="E21" s="231"/>
      <c r="F21" s="225" t="str">
        <f t="shared" ref="F21:G21" si="7">IFERROR(VLOOKUP(C32,$N$15:$O$19,2),"")</f>
        <v>Tiada tindakan diperlukan</v>
      </c>
      <c r="G21" s="226" t="str">
        <f t="shared" si="7"/>
        <v>Tiada tindakan diperlukan</v>
      </c>
      <c r="H21" s="92"/>
      <c r="I21" s="92"/>
      <c r="N21" s="90">
        <f>IF(E16&gt;0, 2,0)</f>
        <v>0</v>
      </c>
      <c r="O21" s="87" t="s">
        <v>259</v>
      </c>
      <c r="P21" s="89"/>
      <c r="Q21" s="89"/>
    </row>
    <row r="22" spans="3:21" ht="15" customHeight="1" x14ac:dyDescent="0.25">
      <c r="C22" s="230"/>
      <c r="D22" s="8" t="s">
        <v>51</v>
      </c>
      <c r="E22" s="231"/>
      <c r="F22" s="225" t="str">
        <f t="shared" ref="F22:G22" si="8">IFERROR(VLOOKUP(C33,$N$15:$O$19,2),"")</f>
        <v>Tiada tindakan diperlukan</v>
      </c>
      <c r="G22" s="226" t="str">
        <f t="shared" si="8"/>
        <v>Tiada tindakan diperlukan</v>
      </c>
      <c r="H22" s="92"/>
      <c r="I22" s="92"/>
      <c r="N22" s="90">
        <f>IF(E17&gt;0, 2,0)</f>
        <v>0</v>
      </c>
      <c r="O22" s="9"/>
    </row>
    <row r="23" spans="3:21" ht="15" customHeight="1" x14ac:dyDescent="0.25">
      <c r="C23" s="230"/>
      <c r="D23" s="8" t="s">
        <v>52</v>
      </c>
      <c r="E23" s="213"/>
      <c r="F23" s="227" t="str">
        <f t="shared" ref="F23:G23" si="9">IFERROR(VLOOKUP(C34,$N$15:$O$19,2),"")</f>
        <v>Tiada tindakan diperlukan</v>
      </c>
      <c r="G23" s="228" t="str">
        <f t="shared" si="9"/>
        <v>Tiada tindakan diperlukan</v>
      </c>
      <c r="H23" s="92"/>
      <c r="I23" s="92"/>
      <c r="N23" s="90">
        <f>IF(E18&gt;0, 2,0)</f>
        <v>0</v>
      </c>
      <c r="O23" s="9"/>
      <c r="P23">
        <f>IF(F26="Ya",1,0)</f>
        <v>1</v>
      </c>
    </row>
    <row r="24" spans="3:21" x14ac:dyDescent="0.25">
      <c r="C24" s="10"/>
      <c r="N24" s="90">
        <f>IF(E19&gt;30, 3,1)</f>
        <v>1</v>
      </c>
      <c r="O24" s="9"/>
      <c r="P24">
        <v>0</v>
      </c>
      <c r="Q24" t="str">
        <f>IFERROR(VLOOKUP(N26,$N$15:$O$19,2),"")</f>
        <v>Memaklumkan kepada MQA secara bertulis dengan disertakan bersama maklumat perubahan untuk proses PENILAIAN SEMULA sebelum dokumen semakan kurikulum perlu dibentangkan di JKPT</v>
      </c>
    </row>
    <row r="25" spans="3:21" ht="14.45" customHeight="1" thickBot="1" x14ac:dyDescent="0.3">
      <c r="N25" s="90">
        <f>IF(O21=4, 4,1)</f>
        <v>1</v>
      </c>
      <c r="O25" s="19"/>
      <c r="P25">
        <v>1</v>
      </c>
      <c r="Q25" t="s">
        <v>260</v>
      </c>
    </row>
    <row r="26" spans="3:21" ht="18" customHeight="1" thickBot="1" x14ac:dyDescent="0.35">
      <c r="C26" s="30" t="s">
        <v>183</v>
      </c>
      <c r="F26" s="76" t="s">
        <v>57</v>
      </c>
      <c r="G26" t="s">
        <v>272</v>
      </c>
      <c r="J26" s="94"/>
      <c r="K26" s="93"/>
      <c r="N26" s="95">
        <f>MAX(N20:N25)</f>
        <v>3</v>
      </c>
    </row>
    <row r="27" spans="3:21" ht="28.9" customHeight="1" thickBot="1" x14ac:dyDescent="0.3">
      <c r="C27" s="216" t="s">
        <v>184</v>
      </c>
      <c r="D27" s="216"/>
      <c r="E27" s="63"/>
      <c r="F27" s="217"/>
      <c r="G27" s="218"/>
      <c r="H27" s="218"/>
      <c r="I27" s="219"/>
      <c r="R27" s="183"/>
    </row>
    <row r="28" spans="3:21" ht="14.45" customHeight="1" x14ac:dyDescent="0.3">
      <c r="C28" s="220" t="s">
        <v>182</v>
      </c>
      <c r="D28" s="220"/>
      <c r="M28">
        <f>IFERROR('SEMAKAN PEO+PLO'!AC43,0)</f>
        <v>26.666666666666664</v>
      </c>
      <c r="N28" s="165"/>
    </row>
    <row r="29" spans="3:21" x14ac:dyDescent="0.25">
      <c r="C29" s="220"/>
      <c r="D29" s="220"/>
    </row>
  </sheetData>
  <mergeCells count="14">
    <mergeCell ref="C27:D27"/>
    <mergeCell ref="F27:I27"/>
    <mergeCell ref="C28:D29"/>
    <mergeCell ref="F13:G13"/>
    <mergeCell ref="F14:G23"/>
    <mergeCell ref="C16:C18"/>
    <mergeCell ref="C19:C23"/>
    <mergeCell ref="E20:E23"/>
    <mergeCell ref="C5:G5"/>
    <mergeCell ref="C8:G8"/>
    <mergeCell ref="C10:G10"/>
    <mergeCell ref="D14:D15"/>
    <mergeCell ref="E14:E15"/>
    <mergeCell ref="C14:C15"/>
  </mergeCells>
  <dataValidations disablePrompts="1" count="1">
    <dataValidation type="list" allowBlank="1" showInputMessage="1" showErrorMessage="1" sqref="F26" xr:uid="{00000000-0002-0000-0400-000000000000}">
      <formula1>$M$13:$M$14</formula1>
    </dataValidation>
  </dataValidations>
  <pageMargins left="0.7" right="0.7" top="0.75" bottom="0.75" header="0.3" footer="0.3"/>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4:F45"/>
  <sheetViews>
    <sheetView topLeftCell="B1" zoomScaleNormal="100" zoomScaleSheetLayoutView="28" workbookViewId="0">
      <selection activeCell="E31" sqref="E31"/>
    </sheetView>
  </sheetViews>
  <sheetFormatPr defaultRowHeight="15" x14ac:dyDescent="0.25"/>
  <cols>
    <col min="2" max="2" width="28.140625" customWidth="1"/>
    <col min="3" max="3" width="28.28515625" customWidth="1"/>
    <col min="4" max="4" width="33.7109375" customWidth="1"/>
    <col min="5" max="5" width="52.5703125" customWidth="1"/>
    <col min="6" max="6" width="47" customWidth="1"/>
  </cols>
  <sheetData>
    <row r="4" spans="2:5" ht="15.75" x14ac:dyDescent="0.25">
      <c r="B4" s="99" t="s">
        <v>185</v>
      </c>
      <c r="C4" s="96" t="s">
        <v>186</v>
      </c>
      <c r="D4" s="97" t="s">
        <v>189</v>
      </c>
      <c r="E4" s="97" t="s">
        <v>195</v>
      </c>
    </row>
    <row r="5" spans="2:5" x14ac:dyDescent="0.25">
      <c r="B5" s="232" t="s">
        <v>204</v>
      </c>
      <c r="C5" s="237" t="s">
        <v>187</v>
      </c>
      <c r="D5" s="98" t="s">
        <v>190</v>
      </c>
      <c r="E5" s="100" t="s">
        <v>288</v>
      </c>
    </row>
    <row r="6" spans="2:5" x14ac:dyDescent="0.25">
      <c r="B6" s="232"/>
      <c r="C6" s="237"/>
      <c r="D6" s="98" t="s">
        <v>191</v>
      </c>
      <c r="E6" s="100" t="s">
        <v>288</v>
      </c>
    </row>
    <row r="7" spans="2:5" x14ac:dyDescent="0.25">
      <c r="B7" s="232"/>
      <c r="C7" s="237"/>
      <c r="D7" s="98" t="s">
        <v>192</v>
      </c>
      <c r="E7" s="240" t="s">
        <v>194</v>
      </c>
    </row>
    <row r="8" spans="2:5" x14ac:dyDescent="0.25">
      <c r="B8" s="232"/>
      <c r="C8" s="237"/>
      <c r="D8" s="98" t="s">
        <v>60</v>
      </c>
      <c r="E8" s="240"/>
    </row>
    <row r="9" spans="2:5" ht="37.9" customHeight="1" x14ac:dyDescent="0.25">
      <c r="B9" s="232"/>
      <c r="C9" s="237"/>
      <c r="D9" s="98" t="s">
        <v>72</v>
      </c>
      <c r="E9" s="240"/>
    </row>
    <row r="10" spans="2:5" ht="41.45" customHeight="1" x14ac:dyDescent="0.25">
      <c r="B10" s="232"/>
      <c r="C10" s="237"/>
      <c r="D10" s="98" t="s">
        <v>73</v>
      </c>
      <c r="E10" s="240"/>
    </row>
    <row r="11" spans="2:5" x14ac:dyDescent="0.25">
      <c r="B11" s="232"/>
      <c r="C11" s="237" t="s">
        <v>188</v>
      </c>
      <c r="D11" s="98" t="s">
        <v>190</v>
      </c>
      <c r="E11" s="100" t="s">
        <v>288</v>
      </c>
    </row>
    <row r="12" spans="2:5" x14ac:dyDescent="0.25">
      <c r="B12" s="232"/>
      <c r="C12" s="237"/>
      <c r="D12" s="98" t="s">
        <v>191</v>
      </c>
      <c r="E12" s="100" t="s">
        <v>288</v>
      </c>
    </row>
    <row r="13" spans="2:5" ht="43.15" customHeight="1" x14ac:dyDescent="0.25">
      <c r="B13" s="232"/>
      <c r="C13" s="237"/>
      <c r="D13" s="98" t="s">
        <v>193</v>
      </c>
      <c r="E13" s="235" t="s">
        <v>194</v>
      </c>
    </row>
    <row r="14" spans="2:5" ht="61.15" customHeight="1" x14ac:dyDescent="0.25">
      <c r="B14" s="232"/>
      <c r="C14" s="237"/>
      <c r="D14" s="98" t="s">
        <v>61</v>
      </c>
      <c r="E14" s="236"/>
    </row>
    <row r="15" spans="2:5" x14ac:dyDescent="0.25">
      <c r="B15" s="232" t="s">
        <v>209</v>
      </c>
      <c r="C15" s="237" t="s">
        <v>196</v>
      </c>
      <c r="D15" s="101" t="s">
        <v>198</v>
      </c>
      <c r="E15" s="100" t="s">
        <v>288</v>
      </c>
    </row>
    <row r="16" spans="2:5" ht="89.45" customHeight="1" x14ac:dyDescent="0.25">
      <c r="B16" s="232"/>
      <c r="C16" s="237"/>
      <c r="D16" s="101" t="s">
        <v>197</v>
      </c>
      <c r="E16" s="232" t="s">
        <v>168</v>
      </c>
    </row>
    <row r="17" spans="2:6" ht="45" x14ac:dyDescent="0.25">
      <c r="B17" s="232"/>
      <c r="C17" s="237"/>
      <c r="D17" s="102" t="s">
        <v>199</v>
      </c>
      <c r="E17" s="232"/>
      <c r="F17" s="105"/>
    </row>
    <row r="18" spans="2:6" x14ac:dyDescent="0.25">
      <c r="B18" s="232"/>
      <c r="C18" s="237" t="s">
        <v>200</v>
      </c>
      <c r="D18" s="101" t="s">
        <v>201</v>
      </c>
      <c r="E18" s="232"/>
      <c r="F18" s="105"/>
    </row>
    <row r="19" spans="2:6" x14ac:dyDescent="0.25">
      <c r="B19" s="232"/>
      <c r="C19" s="237"/>
      <c r="D19" s="101" t="s">
        <v>202</v>
      </c>
      <c r="E19" s="232"/>
      <c r="F19" s="105"/>
    </row>
    <row r="20" spans="2:6" x14ac:dyDescent="0.25">
      <c r="B20" s="232"/>
      <c r="C20" s="237"/>
      <c r="D20" s="101" t="s">
        <v>203</v>
      </c>
      <c r="E20" s="100" t="s">
        <v>288</v>
      </c>
      <c r="F20" s="105"/>
    </row>
    <row r="21" spans="2:6" x14ac:dyDescent="0.25">
      <c r="B21" s="232"/>
      <c r="C21" s="237" t="s">
        <v>205</v>
      </c>
      <c r="D21" s="101" t="s">
        <v>206</v>
      </c>
      <c r="E21" s="100" t="s">
        <v>288</v>
      </c>
      <c r="F21" s="105"/>
    </row>
    <row r="22" spans="2:6" ht="49.15" customHeight="1" x14ac:dyDescent="0.25">
      <c r="B22" s="232"/>
      <c r="C22" s="237"/>
      <c r="D22" s="101" t="s">
        <v>207</v>
      </c>
      <c r="E22" s="238" t="s">
        <v>168</v>
      </c>
      <c r="F22" s="105"/>
    </row>
    <row r="23" spans="2:6" ht="62.45" customHeight="1" x14ac:dyDescent="0.25">
      <c r="B23" s="232"/>
      <c r="C23" s="237"/>
      <c r="D23" s="101" t="s">
        <v>208</v>
      </c>
      <c r="E23" s="239"/>
      <c r="F23" s="105"/>
    </row>
    <row r="24" spans="2:6" x14ac:dyDescent="0.25">
      <c r="B24" s="232" t="s">
        <v>210</v>
      </c>
      <c r="C24" s="233" t="s">
        <v>214</v>
      </c>
      <c r="D24" s="101" t="s">
        <v>211</v>
      </c>
      <c r="E24" s="106" t="s">
        <v>289</v>
      </c>
      <c r="F24" s="108" t="s">
        <v>218</v>
      </c>
    </row>
    <row r="25" spans="2:6" ht="30" x14ac:dyDescent="0.25">
      <c r="B25" s="232"/>
      <c r="C25" s="234"/>
      <c r="D25" s="101" t="s">
        <v>212</v>
      </c>
      <c r="E25" s="100" t="s">
        <v>288</v>
      </c>
      <c r="F25" s="109" t="s">
        <v>275</v>
      </c>
    </row>
    <row r="26" spans="2:6" x14ac:dyDescent="0.25">
      <c r="B26" s="232"/>
      <c r="C26" s="237" t="s">
        <v>213</v>
      </c>
      <c r="D26" s="101" t="s">
        <v>211</v>
      </c>
      <c r="E26" s="106" t="s">
        <v>289</v>
      </c>
      <c r="F26" s="110" t="s">
        <v>223</v>
      </c>
    </row>
    <row r="27" spans="2:6" x14ac:dyDescent="0.25">
      <c r="B27" s="232"/>
      <c r="C27" s="237"/>
      <c r="D27" s="101" t="s">
        <v>212</v>
      </c>
      <c r="E27" s="100" t="s">
        <v>288</v>
      </c>
      <c r="F27" s="175"/>
    </row>
    <row r="28" spans="2:6" x14ac:dyDescent="0.25">
      <c r="B28" s="232"/>
      <c r="C28" s="237" t="s">
        <v>219</v>
      </c>
      <c r="D28" s="103" t="s">
        <v>81</v>
      </c>
      <c r="E28" s="100" t="s">
        <v>288</v>
      </c>
      <c r="F28" s="109"/>
    </row>
    <row r="29" spans="2:6" x14ac:dyDescent="0.25">
      <c r="B29" s="232"/>
      <c r="C29" s="237"/>
      <c r="D29" s="103" t="s">
        <v>215</v>
      </c>
      <c r="E29" s="100" t="s">
        <v>288</v>
      </c>
      <c r="F29" s="110" t="s">
        <v>224</v>
      </c>
    </row>
    <row r="30" spans="2:6" x14ac:dyDescent="0.25">
      <c r="B30" s="232"/>
      <c r="C30" s="237"/>
      <c r="D30" s="103" t="s">
        <v>82</v>
      </c>
      <c r="E30" s="106" t="s">
        <v>289</v>
      </c>
      <c r="F30" s="115" t="s">
        <v>276</v>
      </c>
    </row>
    <row r="31" spans="2:6" x14ac:dyDescent="0.25">
      <c r="B31" s="232"/>
      <c r="C31" s="237"/>
      <c r="D31" s="103" t="s">
        <v>84</v>
      </c>
      <c r="E31" s="106" t="s">
        <v>289</v>
      </c>
      <c r="F31" s="111" t="s">
        <v>232</v>
      </c>
    </row>
    <row r="32" spans="2:6" x14ac:dyDescent="0.25">
      <c r="B32" s="232"/>
      <c r="C32" s="237"/>
      <c r="D32" s="103" t="s">
        <v>83</v>
      </c>
      <c r="E32" s="100" t="s">
        <v>288</v>
      </c>
      <c r="F32" s="112" t="s">
        <v>228</v>
      </c>
    </row>
    <row r="33" spans="2:6" ht="30" x14ac:dyDescent="0.25">
      <c r="B33" s="232"/>
      <c r="C33" s="237" t="s">
        <v>6</v>
      </c>
      <c r="D33" s="103" t="s">
        <v>216</v>
      </c>
      <c r="E33" s="100" t="s">
        <v>288</v>
      </c>
      <c r="F33" s="113" t="s">
        <v>229</v>
      </c>
    </row>
    <row r="34" spans="2:6" x14ac:dyDescent="0.25">
      <c r="B34" s="232"/>
      <c r="C34" s="237"/>
      <c r="D34" s="103" t="s">
        <v>85</v>
      </c>
      <c r="E34" s="100" t="s">
        <v>288</v>
      </c>
      <c r="F34" s="114"/>
    </row>
    <row r="35" spans="2:6" x14ac:dyDescent="0.25">
      <c r="B35" s="232"/>
      <c r="C35" s="237"/>
      <c r="D35" s="103" t="s">
        <v>87</v>
      </c>
      <c r="E35" s="100" t="s">
        <v>288</v>
      </c>
      <c r="F35" s="110" t="s">
        <v>225</v>
      </c>
    </row>
    <row r="36" spans="2:6" x14ac:dyDescent="0.25">
      <c r="B36" s="232"/>
      <c r="C36" s="233" t="s">
        <v>220</v>
      </c>
      <c r="D36" s="103" t="s">
        <v>216</v>
      </c>
      <c r="E36" s="100" t="s">
        <v>288</v>
      </c>
      <c r="F36" s="110" t="s">
        <v>226</v>
      </c>
    </row>
    <row r="37" spans="2:6" x14ac:dyDescent="0.25">
      <c r="B37" s="232"/>
      <c r="C37" s="241"/>
      <c r="D37" s="103" t="s">
        <v>85</v>
      </c>
      <c r="E37" s="100" t="s">
        <v>288</v>
      </c>
      <c r="F37" s="110" t="s">
        <v>227</v>
      </c>
    </row>
    <row r="38" spans="2:6" ht="30" x14ac:dyDescent="0.25">
      <c r="B38" s="232"/>
      <c r="C38" s="234"/>
      <c r="D38" s="103" t="s">
        <v>87</v>
      </c>
      <c r="E38" s="100" t="s">
        <v>288</v>
      </c>
      <c r="F38" s="113" t="s">
        <v>231</v>
      </c>
    </row>
    <row r="39" spans="2:6" x14ac:dyDescent="0.25">
      <c r="B39" s="232"/>
      <c r="C39" s="237" t="s">
        <v>221</v>
      </c>
      <c r="D39" s="103" t="s">
        <v>216</v>
      </c>
      <c r="E39" s="100" t="s">
        <v>288</v>
      </c>
      <c r="F39" s="126"/>
    </row>
    <row r="40" spans="2:6" ht="30" x14ac:dyDescent="0.25">
      <c r="B40" s="232"/>
      <c r="C40" s="237"/>
      <c r="D40" s="103" t="s">
        <v>85</v>
      </c>
      <c r="E40" s="100" t="s">
        <v>288</v>
      </c>
      <c r="F40" s="127" t="s">
        <v>274</v>
      </c>
    </row>
    <row r="41" spans="2:6" x14ac:dyDescent="0.25">
      <c r="B41" s="232"/>
      <c r="C41" s="237"/>
      <c r="D41" s="104" t="s">
        <v>217</v>
      </c>
      <c r="E41" s="100" t="s">
        <v>288</v>
      </c>
      <c r="F41" s="110"/>
    </row>
    <row r="42" spans="2:6" ht="43.15" customHeight="1" x14ac:dyDescent="0.25">
      <c r="B42" s="232"/>
      <c r="C42" s="237"/>
      <c r="D42" s="103" t="s">
        <v>87</v>
      </c>
      <c r="E42" s="100" t="s">
        <v>288</v>
      </c>
      <c r="F42" s="242" t="s">
        <v>233</v>
      </c>
    </row>
    <row r="43" spans="2:6" x14ac:dyDescent="0.25">
      <c r="B43" s="232"/>
      <c r="C43" s="233" t="s">
        <v>222</v>
      </c>
      <c r="D43" s="103" t="s">
        <v>171</v>
      </c>
      <c r="E43" s="100" t="s">
        <v>288</v>
      </c>
      <c r="F43" s="242"/>
    </row>
    <row r="44" spans="2:6" x14ac:dyDescent="0.25">
      <c r="B44" s="232"/>
      <c r="C44" s="234"/>
      <c r="D44" s="103" t="s">
        <v>58</v>
      </c>
      <c r="E44" s="100" t="s">
        <v>288</v>
      </c>
      <c r="F44" s="243"/>
    </row>
    <row r="45" spans="2:6" x14ac:dyDescent="0.25">
      <c r="C45" t="s">
        <v>230</v>
      </c>
    </row>
  </sheetData>
  <mergeCells count="20">
    <mergeCell ref="C36:C38"/>
    <mergeCell ref="F42:F44"/>
    <mergeCell ref="C39:C42"/>
    <mergeCell ref="C43:C44"/>
    <mergeCell ref="B24:B44"/>
    <mergeCell ref="C26:C27"/>
    <mergeCell ref="C28:C32"/>
    <mergeCell ref="C33:C35"/>
    <mergeCell ref="B15:B23"/>
    <mergeCell ref="C24:C25"/>
    <mergeCell ref="B5:B14"/>
    <mergeCell ref="E13:E14"/>
    <mergeCell ref="E16:E19"/>
    <mergeCell ref="C21:C23"/>
    <mergeCell ref="E22:E23"/>
    <mergeCell ref="E7:E10"/>
    <mergeCell ref="C5:C10"/>
    <mergeCell ref="C11:C14"/>
    <mergeCell ref="C15:C17"/>
    <mergeCell ref="C18:C20"/>
  </mergeCells>
  <pageMargins left="0.7" right="0.7" top="0.75" bottom="0.75" header="0.3" footer="0.3"/>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C19"/>
  <sheetViews>
    <sheetView workbookViewId="0">
      <selection activeCell="B15" sqref="B15"/>
    </sheetView>
  </sheetViews>
  <sheetFormatPr defaultRowHeight="15" x14ac:dyDescent="0.25"/>
  <cols>
    <col min="2" max="2" width="86" customWidth="1"/>
    <col min="3" max="3" width="77.7109375" customWidth="1"/>
  </cols>
  <sheetData>
    <row r="2" spans="1:3" x14ac:dyDescent="0.25">
      <c r="A2" s="248">
        <v>1</v>
      </c>
      <c r="B2" t="s">
        <v>155</v>
      </c>
      <c r="C2" s="79" t="s">
        <v>161</v>
      </c>
    </row>
    <row r="3" spans="1:3" ht="14.45" customHeight="1" x14ac:dyDescent="0.25">
      <c r="A3" s="248"/>
      <c r="B3" s="80" t="s">
        <v>156</v>
      </c>
      <c r="C3" s="244" t="s">
        <v>168</v>
      </c>
    </row>
    <row r="4" spans="1:3" x14ac:dyDescent="0.25">
      <c r="A4" s="248"/>
      <c r="B4" s="80" t="s">
        <v>157</v>
      </c>
      <c r="C4" s="244"/>
    </row>
    <row r="5" spans="1:3" x14ac:dyDescent="0.25">
      <c r="A5" s="248"/>
      <c r="B5" s="80" t="s">
        <v>158</v>
      </c>
      <c r="C5" s="244"/>
    </row>
    <row r="6" spans="1:3" ht="45" x14ac:dyDescent="0.25">
      <c r="A6" s="248"/>
      <c r="B6" s="81" t="s">
        <v>159</v>
      </c>
      <c r="C6" s="244"/>
    </row>
    <row r="7" spans="1:3" x14ac:dyDescent="0.25">
      <c r="A7" s="248"/>
      <c r="B7" s="80" t="s">
        <v>160</v>
      </c>
      <c r="C7" s="244"/>
    </row>
    <row r="8" spans="1:3" ht="45.6" customHeight="1" x14ac:dyDescent="0.25">
      <c r="A8" s="248">
        <v>2</v>
      </c>
      <c r="B8" s="82" t="s">
        <v>162</v>
      </c>
      <c r="C8" s="245" t="s">
        <v>169</v>
      </c>
    </row>
    <row r="9" spans="1:3" ht="30" x14ac:dyDescent="0.25">
      <c r="A9" s="248"/>
      <c r="B9" s="82" t="s">
        <v>163</v>
      </c>
      <c r="C9" s="246"/>
    </row>
    <row r="10" spans="1:3" ht="30" x14ac:dyDescent="0.25">
      <c r="A10" s="248"/>
      <c r="B10" s="82" t="s">
        <v>165</v>
      </c>
      <c r="C10" s="246"/>
    </row>
    <row r="11" spans="1:3" x14ac:dyDescent="0.25">
      <c r="A11" s="248"/>
      <c r="B11" s="83" t="s">
        <v>164</v>
      </c>
      <c r="C11" s="246"/>
    </row>
    <row r="12" spans="1:3" ht="30" x14ac:dyDescent="0.25">
      <c r="A12" s="248"/>
      <c r="B12" s="84" t="s">
        <v>166</v>
      </c>
      <c r="C12" s="246"/>
    </row>
    <row r="13" spans="1:3" ht="86.45" customHeight="1" x14ac:dyDescent="0.25">
      <c r="A13" s="248"/>
      <c r="B13" s="82" t="s">
        <v>167</v>
      </c>
      <c r="C13" s="247"/>
    </row>
    <row r="14" spans="1:3" ht="15" customHeight="1" x14ac:dyDescent="0.25">
      <c r="A14" s="87">
        <v>3</v>
      </c>
      <c r="B14" s="166" t="s">
        <v>267</v>
      </c>
      <c r="C14" s="249" t="s">
        <v>261</v>
      </c>
    </row>
    <row r="15" spans="1:3" ht="30" x14ac:dyDescent="0.25">
      <c r="B15" s="167" t="s">
        <v>262</v>
      </c>
      <c r="C15" s="249"/>
    </row>
    <row r="16" spans="1:3" x14ac:dyDescent="0.25">
      <c r="B16" s="166" t="s">
        <v>263</v>
      </c>
      <c r="C16" s="249"/>
    </row>
    <row r="17" spans="2:3" x14ac:dyDescent="0.25">
      <c r="B17" s="166" t="s">
        <v>264</v>
      </c>
      <c r="C17" s="249"/>
    </row>
    <row r="18" spans="2:3" x14ac:dyDescent="0.25">
      <c r="B18" s="166" t="s">
        <v>265</v>
      </c>
      <c r="C18" s="249"/>
    </row>
    <row r="19" spans="2:3" x14ac:dyDescent="0.25">
      <c r="B19" s="166" t="s">
        <v>266</v>
      </c>
      <c r="C19" s="249"/>
    </row>
  </sheetData>
  <mergeCells count="5">
    <mergeCell ref="C3:C7"/>
    <mergeCell ref="C8:C13"/>
    <mergeCell ref="A8:A13"/>
    <mergeCell ref="A2:A7"/>
    <mergeCell ref="C14: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UTAMA</vt:lpstr>
      <vt:lpstr>SEMAKAN PEO+PLO</vt:lpstr>
      <vt:lpstr>GUGUR-TAMBAH</vt:lpstr>
      <vt:lpstr>SEMAKAN KURSUS</vt:lpstr>
      <vt:lpstr>RINGKASAN</vt:lpstr>
      <vt:lpstr>INDIKATOR</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Chuah Kee Man</dc:creator>
  <cp:lastModifiedBy>Mim</cp:lastModifiedBy>
  <cp:lastPrinted>2020-01-23T05:09:30Z</cp:lastPrinted>
  <dcterms:created xsi:type="dcterms:W3CDTF">2015-01-20T07:19:16Z</dcterms:created>
  <dcterms:modified xsi:type="dcterms:W3CDTF">2020-04-27T09:01:41Z</dcterms:modified>
</cp:coreProperties>
</file>