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0" yWindow="180" windowWidth="15600" windowHeight="11580" activeTab="10"/>
  </bookViews>
  <sheets>
    <sheet name="Overall" sheetId="1" r:id="rId1"/>
    <sheet name="Details" sheetId="2" r:id="rId2"/>
    <sheet name="Area 1" sheetId="3" r:id="rId3"/>
    <sheet name="Area 2" sheetId="5" r:id="rId4"/>
    <sheet name="Area 3" sheetId="6" r:id="rId5"/>
    <sheet name="Area 4" sheetId="7" r:id="rId6"/>
    <sheet name="Area 5" sheetId="8" r:id="rId7"/>
    <sheet name="Area 6" sheetId="9" r:id="rId8"/>
    <sheet name="Area 7" sheetId="10" r:id="rId9"/>
    <sheet name="Area 8" sheetId="11" r:id="rId10"/>
    <sheet name="Area 9" sheetId="12" r:id="rId11"/>
    <sheet name="Year Analysis" sheetId="13" r:id="rId12"/>
  </sheets>
  <definedNames>
    <definedName name="_xlnm.Print_Area" localSheetId="2">'Area 1'!$A$1:$G$26</definedName>
    <definedName name="_xlnm.Print_Titles" localSheetId="2">'Area 1'!$3:$3</definedName>
    <definedName name="_xlnm.Print_Titles" localSheetId="3">'Area 2'!$3:$3</definedName>
    <definedName name="_xlnm.Print_Titles" localSheetId="4">'Area 3'!$3:$3</definedName>
    <definedName name="_xlnm.Print_Titles" localSheetId="5">'Area 4'!$3:$3</definedName>
    <definedName name="_xlnm.Print_Titles" localSheetId="6">'Area 5'!$3:$3</definedName>
    <definedName name="_xlnm.Print_Titles" localSheetId="7">'Area 6'!$3:$3</definedName>
    <definedName name="_xlnm.Print_Titles" localSheetId="8">'Area 7'!$3:$3</definedName>
    <definedName name="_xlnm.Print_Titles" localSheetId="9">'Area 8'!$3:$3</definedName>
    <definedName name="_xlnm.Print_Titles" localSheetId="10">'Area 9'!$3:$3</definedName>
    <definedName name="_xlnm.Print_Titles" localSheetId="1">Details!$6:$6</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F24" i="3"/>
  <c r="B4" i="2"/>
  <c r="J6" i="3"/>
  <c r="J7"/>
  <c r="J8"/>
  <c r="J9"/>
  <c r="J11"/>
  <c r="J12"/>
  <c r="J13"/>
  <c r="J17"/>
  <c r="J18"/>
  <c r="J19"/>
  <c r="J21"/>
  <c r="J10"/>
  <c r="J14"/>
  <c r="J15"/>
  <c r="J16"/>
  <c r="J20"/>
  <c r="J24"/>
  <c r="J6" i="5"/>
  <c r="J7"/>
  <c r="J8"/>
  <c r="J10"/>
  <c r="J11"/>
  <c r="J15"/>
  <c r="J16"/>
  <c r="J17"/>
  <c r="J18"/>
  <c r="J19"/>
  <c r="J20"/>
  <c r="J22"/>
  <c r="J23"/>
  <c r="J24"/>
  <c r="J28"/>
  <c r="J29"/>
  <c r="J30"/>
  <c r="J32"/>
  <c r="J36"/>
  <c r="J37"/>
  <c r="J38"/>
  <c r="J39"/>
  <c r="J40"/>
  <c r="J41"/>
  <c r="J43"/>
  <c r="J44"/>
  <c r="J45"/>
  <c r="J49"/>
  <c r="J51"/>
  <c r="J52"/>
  <c r="J9"/>
  <c r="J12"/>
  <c r="J13"/>
  <c r="J14"/>
  <c r="J21"/>
  <c r="J25"/>
  <c r="J26"/>
  <c r="J27"/>
  <c r="J31"/>
  <c r="J33"/>
  <c r="J34"/>
  <c r="J35"/>
  <c r="J42"/>
  <c r="J46"/>
  <c r="J47"/>
  <c r="J48"/>
  <c r="J50"/>
  <c r="J55"/>
  <c r="J6" i="6"/>
  <c r="J7"/>
  <c r="J9"/>
  <c r="J13"/>
  <c r="J14"/>
  <c r="J15"/>
  <c r="J16"/>
  <c r="J17"/>
  <c r="J19"/>
  <c r="J20"/>
  <c r="J24"/>
  <c r="J25"/>
  <c r="J26"/>
  <c r="J27"/>
  <c r="J29"/>
  <c r="J30"/>
  <c r="J8"/>
  <c r="J10"/>
  <c r="J11"/>
  <c r="J12"/>
  <c r="J18"/>
  <c r="J21"/>
  <c r="J22"/>
  <c r="J23"/>
  <c r="J28"/>
  <c r="J33"/>
  <c r="J6" i="7"/>
  <c r="J7"/>
  <c r="J8"/>
  <c r="J9"/>
  <c r="J10"/>
  <c r="J11"/>
  <c r="J12"/>
  <c r="J13"/>
  <c r="J14"/>
  <c r="J15"/>
  <c r="J17"/>
  <c r="J18"/>
  <c r="J22"/>
  <c r="J24"/>
  <c r="J28"/>
  <c r="J29"/>
  <c r="J31"/>
  <c r="J35"/>
  <c r="J36"/>
  <c r="J37"/>
  <c r="J38"/>
  <c r="J39"/>
  <c r="J40"/>
  <c r="J42"/>
  <c r="J43"/>
  <c r="J44"/>
  <c r="J48"/>
  <c r="J49"/>
  <c r="J51"/>
  <c r="J52"/>
  <c r="J53"/>
  <c r="J59"/>
  <c r="J60"/>
  <c r="J61"/>
  <c r="J16"/>
  <c r="J19"/>
  <c r="J20"/>
  <c r="J21"/>
  <c r="J23"/>
  <c r="J25"/>
  <c r="J26"/>
  <c r="J27"/>
  <c r="J30"/>
  <c r="J32"/>
  <c r="J33"/>
  <c r="J34"/>
  <c r="J41"/>
  <c r="J45"/>
  <c r="J46"/>
  <c r="J47"/>
  <c r="J50"/>
  <c r="J54"/>
  <c r="J55"/>
  <c r="J56"/>
  <c r="J57"/>
  <c r="J58"/>
  <c r="J64"/>
  <c r="J6" i="8"/>
  <c r="J7"/>
  <c r="J8"/>
  <c r="J9"/>
  <c r="J10"/>
  <c r="J11"/>
  <c r="J12"/>
  <c r="J13"/>
  <c r="J15"/>
  <c r="J16"/>
  <c r="J20"/>
  <c r="J21"/>
  <c r="J22"/>
  <c r="J24"/>
  <c r="J25"/>
  <c r="J14"/>
  <c r="J17"/>
  <c r="J18"/>
  <c r="J19"/>
  <c r="J23"/>
  <c r="J28"/>
  <c r="J6" i="9"/>
  <c r="J7"/>
  <c r="J8"/>
  <c r="J9"/>
  <c r="J10"/>
  <c r="J11"/>
  <c r="J13"/>
  <c r="J14"/>
  <c r="J15"/>
  <c r="J16"/>
  <c r="J20"/>
  <c r="J21"/>
  <c r="J23"/>
  <c r="J24"/>
  <c r="J28"/>
  <c r="J30"/>
  <c r="J34"/>
  <c r="J36"/>
  <c r="J37"/>
  <c r="J41"/>
  <c r="J42"/>
  <c r="J44"/>
  <c r="J12"/>
  <c r="J17"/>
  <c r="J18"/>
  <c r="J19"/>
  <c r="J22"/>
  <c r="J25"/>
  <c r="J26"/>
  <c r="J27"/>
  <c r="J29"/>
  <c r="J31"/>
  <c r="J32"/>
  <c r="J33"/>
  <c r="J35"/>
  <c r="J38"/>
  <c r="J39"/>
  <c r="J40"/>
  <c r="J43"/>
  <c r="J47"/>
  <c r="J6" i="10"/>
  <c r="J7"/>
  <c r="J8"/>
  <c r="J9"/>
  <c r="J11"/>
  <c r="J15"/>
  <c r="J17"/>
  <c r="J18"/>
  <c r="J19"/>
  <c r="J10"/>
  <c r="J12"/>
  <c r="J13"/>
  <c r="J14"/>
  <c r="J16"/>
  <c r="J20"/>
  <c r="J22"/>
  <c r="J6" i="11"/>
  <c r="J7"/>
  <c r="J8"/>
  <c r="J9"/>
  <c r="J11"/>
  <c r="J12"/>
  <c r="J16"/>
  <c r="J17"/>
  <c r="J18"/>
  <c r="J20"/>
  <c r="J21"/>
  <c r="J25"/>
  <c r="J26"/>
  <c r="J28"/>
  <c r="J32"/>
  <c r="J33"/>
  <c r="J35"/>
  <c r="J10"/>
  <c r="J13"/>
  <c r="J14"/>
  <c r="J15"/>
  <c r="J19"/>
  <c r="J22"/>
  <c r="J23"/>
  <c r="J24"/>
  <c r="J27"/>
  <c r="J29"/>
  <c r="J30"/>
  <c r="J31"/>
  <c r="J34"/>
  <c r="J38"/>
  <c r="J6" i="12"/>
  <c r="J7"/>
  <c r="J8"/>
  <c r="J10"/>
  <c r="J11"/>
  <c r="J9"/>
  <c r="J14"/>
  <c r="B6" i="13"/>
  <c r="I6" i="3"/>
  <c r="I7"/>
  <c r="I8"/>
  <c r="I9"/>
  <c r="I11"/>
  <c r="I12"/>
  <c r="I13"/>
  <c r="I17"/>
  <c r="I18"/>
  <c r="I19"/>
  <c r="I21"/>
  <c r="I10"/>
  <c r="I14"/>
  <c r="I15"/>
  <c r="I16"/>
  <c r="I20"/>
  <c r="I24"/>
  <c r="I6" i="5"/>
  <c r="I7"/>
  <c r="I8"/>
  <c r="I10"/>
  <c r="I11"/>
  <c r="I15"/>
  <c r="I16"/>
  <c r="I17"/>
  <c r="I18"/>
  <c r="I19"/>
  <c r="I20"/>
  <c r="I22"/>
  <c r="I23"/>
  <c r="I24"/>
  <c r="I28"/>
  <c r="I29"/>
  <c r="I30"/>
  <c r="I32"/>
  <c r="I36"/>
  <c r="I37"/>
  <c r="I38"/>
  <c r="I39"/>
  <c r="I40"/>
  <c r="I41"/>
  <c r="I43"/>
  <c r="I44"/>
  <c r="I45"/>
  <c r="I49"/>
  <c r="I51"/>
  <c r="I52"/>
  <c r="I9"/>
  <c r="I12"/>
  <c r="I21"/>
  <c r="I25"/>
  <c r="I26"/>
  <c r="I27"/>
  <c r="I31"/>
  <c r="I33"/>
  <c r="I34"/>
  <c r="I35"/>
  <c r="I42"/>
  <c r="I46"/>
  <c r="I47"/>
  <c r="I48"/>
  <c r="I50"/>
  <c r="I4"/>
  <c r="I5"/>
  <c r="I55"/>
  <c r="I6" i="6"/>
  <c r="I7"/>
  <c r="I9"/>
  <c r="I13"/>
  <c r="I14"/>
  <c r="I15"/>
  <c r="I16"/>
  <c r="I17"/>
  <c r="I19"/>
  <c r="I20"/>
  <c r="I24"/>
  <c r="I25"/>
  <c r="I26"/>
  <c r="I27"/>
  <c r="I29"/>
  <c r="I30"/>
  <c r="I8"/>
  <c r="I10"/>
  <c r="I11"/>
  <c r="I12"/>
  <c r="I18"/>
  <c r="I21"/>
  <c r="I22"/>
  <c r="I23"/>
  <c r="I28"/>
  <c r="I33"/>
  <c r="I6" i="7"/>
  <c r="I7"/>
  <c r="I8"/>
  <c r="I9"/>
  <c r="I10"/>
  <c r="I11"/>
  <c r="I12"/>
  <c r="I13"/>
  <c r="I14"/>
  <c r="I15"/>
  <c r="I17"/>
  <c r="I18"/>
  <c r="I22"/>
  <c r="I24"/>
  <c r="I28"/>
  <c r="I29"/>
  <c r="I31"/>
  <c r="I35"/>
  <c r="I36"/>
  <c r="I37"/>
  <c r="I38"/>
  <c r="I39"/>
  <c r="I40"/>
  <c r="I42"/>
  <c r="I43"/>
  <c r="I44"/>
  <c r="I48"/>
  <c r="I49"/>
  <c r="I51"/>
  <c r="I52"/>
  <c r="I53"/>
  <c r="I59"/>
  <c r="I60"/>
  <c r="I61"/>
  <c r="I16"/>
  <c r="I19"/>
  <c r="I20"/>
  <c r="I21"/>
  <c r="I23"/>
  <c r="I25"/>
  <c r="I26"/>
  <c r="I27"/>
  <c r="I30"/>
  <c r="I32"/>
  <c r="I33"/>
  <c r="I34"/>
  <c r="I41"/>
  <c r="I45"/>
  <c r="I46"/>
  <c r="I47"/>
  <c r="I50"/>
  <c r="I54"/>
  <c r="I55"/>
  <c r="I56"/>
  <c r="I57"/>
  <c r="I58"/>
  <c r="I64"/>
  <c r="I6" i="8"/>
  <c r="I7"/>
  <c r="I8"/>
  <c r="I9"/>
  <c r="I10"/>
  <c r="I11"/>
  <c r="I12"/>
  <c r="I13"/>
  <c r="I15"/>
  <c r="I16"/>
  <c r="I20"/>
  <c r="I21"/>
  <c r="I22"/>
  <c r="I24"/>
  <c r="I25"/>
  <c r="I14"/>
  <c r="I17"/>
  <c r="I18"/>
  <c r="I19"/>
  <c r="I23"/>
  <c r="I28"/>
  <c r="I6" i="9"/>
  <c r="I7"/>
  <c r="I8"/>
  <c r="I9"/>
  <c r="I10"/>
  <c r="I11"/>
  <c r="I13"/>
  <c r="I14"/>
  <c r="I15"/>
  <c r="I16"/>
  <c r="I20"/>
  <c r="I21"/>
  <c r="I23"/>
  <c r="I24"/>
  <c r="I28"/>
  <c r="I30"/>
  <c r="I34"/>
  <c r="I36"/>
  <c r="I37"/>
  <c r="I41"/>
  <c r="I42"/>
  <c r="I44"/>
  <c r="I12"/>
  <c r="I17"/>
  <c r="I18"/>
  <c r="I19"/>
  <c r="I22"/>
  <c r="I25"/>
  <c r="I26"/>
  <c r="I27"/>
  <c r="I29"/>
  <c r="I31"/>
  <c r="I32"/>
  <c r="I33"/>
  <c r="I35"/>
  <c r="I38"/>
  <c r="I39"/>
  <c r="I40"/>
  <c r="I43"/>
  <c r="I47"/>
  <c r="I6" i="10"/>
  <c r="I7"/>
  <c r="I8"/>
  <c r="I9"/>
  <c r="I11"/>
  <c r="I15"/>
  <c r="I17"/>
  <c r="I18"/>
  <c r="I19"/>
  <c r="I10"/>
  <c r="I12"/>
  <c r="I13"/>
  <c r="I14"/>
  <c r="I16"/>
  <c r="I22"/>
  <c r="I6" i="11"/>
  <c r="I7"/>
  <c r="I8"/>
  <c r="I9"/>
  <c r="I11"/>
  <c r="I12"/>
  <c r="I16"/>
  <c r="I17"/>
  <c r="I18"/>
  <c r="I20"/>
  <c r="I21"/>
  <c r="I25"/>
  <c r="I26"/>
  <c r="I28"/>
  <c r="I32"/>
  <c r="I33"/>
  <c r="I35"/>
  <c r="I10"/>
  <c r="I13"/>
  <c r="I14"/>
  <c r="I15"/>
  <c r="I19"/>
  <c r="I22"/>
  <c r="I23"/>
  <c r="I24"/>
  <c r="I27"/>
  <c r="I29"/>
  <c r="I30"/>
  <c r="I31"/>
  <c r="I34"/>
  <c r="I36"/>
  <c r="I38"/>
  <c r="I6" i="12"/>
  <c r="I7"/>
  <c r="I8"/>
  <c r="I10"/>
  <c r="I11"/>
  <c r="I9"/>
  <c r="I14"/>
  <c r="C2" i="13"/>
  <c r="C6"/>
  <c r="K6" i="3"/>
  <c r="K7"/>
  <c r="K8"/>
  <c r="K9"/>
  <c r="K11"/>
  <c r="K12"/>
  <c r="K13"/>
  <c r="K17"/>
  <c r="K18"/>
  <c r="K19"/>
  <c r="K21"/>
  <c r="K10"/>
  <c r="K14"/>
  <c r="K15"/>
  <c r="K16"/>
  <c r="K20"/>
  <c r="K24"/>
  <c r="K6" i="5"/>
  <c r="K7"/>
  <c r="K8"/>
  <c r="K10"/>
  <c r="K11"/>
  <c r="K15"/>
  <c r="K16"/>
  <c r="K17"/>
  <c r="K18"/>
  <c r="K19"/>
  <c r="K20"/>
  <c r="K22"/>
  <c r="K23"/>
  <c r="K24"/>
  <c r="K28"/>
  <c r="K29"/>
  <c r="K30"/>
  <c r="K32"/>
  <c r="K36"/>
  <c r="K37"/>
  <c r="K38"/>
  <c r="K39"/>
  <c r="K40"/>
  <c r="K41"/>
  <c r="K43"/>
  <c r="K44"/>
  <c r="K45"/>
  <c r="K49"/>
  <c r="K51"/>
  <c r="K52"/>
  <c r="K9"/>
  <c r="K12"/>
  <c r="K13"/>
  <c r="K14"/>
  <c r="K21"/>
  <c r="K25"/>
  <c r="K26"/>
  <c r="K27"/>
  <c r="K31"/>
  <c r="K33"/>
  <c r="K34"/>
  <c r="K35"/>
  <c r="K42"/>
  <c r="K46"/>
  <c r="K47"/>
  <c r="K48"/>
  <c r="K50"/>
  <c r="K55"/>
  <c r="K6" i="6"/>
  <c r="K7"/>
  <c r="K9"/>
  <c r="K13"/>
  <c r="K14"/>
  <c r="K15"/>
  <c r="K16"/>
  <c r="K17"/>
  <c r="K19"/>
  <c r="K20"/>
  <c r="K24"/>
  <c r="K25"/>
  <c r="K26"/>
  <c r="K27"/>
  <c r="K29"/>
  <c r="K30"/>
  <c r="K8"/>
  <c r="K10"/>
  <c r="K11"/>
  <c r="K12"/>
  <c r="K18"/>
  <c r="K21"/>
  <c r="K22"/>
  <c r="K23"/>
  <c r="K28"/>
  <c r="K33"/>
  <c r="K6" i="7"/>
  <c r="K7"/>
  <c r="K8"/>
  <c r="K9"/>
  <c r="K10"/>
  <c r="K11"/>
  <c r="K12"/>
  <c r="K13"/>
  <c r="K14"/>
  <c r="K15"/>
  <c r="K17"/>
  <c r="K18"/>
  <c r="K22"/>
  <c r="K24"/>
  <c r="K28"/>
  <c r="K29"/>
  <c r="K31"/>
  <c r="K35"/>
  <c r="K36"/>
  <c r="K37"/>
  <c r="K38"/>
  <c r="K39"/>
  <c r="K40"/>
  <c r="K42"/>
  <c r="K43"/>
  <c r="K44"/>
  <c r="K48"/>
  <c r="K49"/>
  <c r="K51"/>
  <c r="K52"/>
  <c r="K53"/>
  <c r="K59"/>
  <c r="K60"/>
  <c r="K61"/>
  <c r="K16"/>
  <c r="K19"/>
  <c r="K20"/>
  <c r="K21"/>
  <c r="K23"/>
  <c r="K25"/>
  <c r="K26"/>
  <c r="K27"/>
  <c r="K30"/>
  <c r="K32"/>
  <c r="K33"/>
  <c r="K34"/>
  <c r="K41"/>
  <c r="K45"/>
  <c r="K46"/>
  <c r="K47"/>
  <c r="K50"/>
  <c r="K54"/>
  <c r="K55"/>
  <c r="K56"/>
  <c r="K57"/>
  <c r="K58"/>
  <c r="K64"/>
  <c r="K6" i="8"/>
  <c r="K7"/>
  <c r="K8"/>
  <c r="K9"/>
  <c r="K10"/>
  <c r="K11"/>
  <c r="K12"/>
  <c r="K13"/>
  <c r="K15"/>
  <c r="K16"/>
  <c r="K20"/>
  <c r="K21"/>
  <c r="K22"/>
  <c r="K24"/>
  <c r="K25"/>
  <c r="K14"/>
  <c r="K17"/>
  <c r="K18"/>
  <c r="K19"/>
  <c r="K23"/>
  <c r="K28"/>
  <c r="K6" i="9"/>
  <c r="K7"/>
  <c r="K8"/>
  <c r="K9"/>
  <c r="K10"/>
  <c r="K11"/>
  <c r="K13"/>
  <c r="K14"/>
  <c r="K15"/>
  <c r="K16"/>
  <c r="K20"/>
  <c r="K21"/>
  <c r="K23"/>
  <c r="K24"/>
  <c r="K28"/>
  <c r="K30"/>
  <c r="K34"/>
  <c r="K36"/>
  <c r="K37"/>
  <c r="K41"/>
  <c r="K42"/>
  <c r="K44"/>
  <c r="K12"/>
  <c r="K17"/>
  <c r="K18"/>
  <c r="K19"/>
  <c r="K22"/>
  <c r="K25"/>
  <c r="K26"/>
  <c r="K27"/>
  <c r="K29"/>
  <c r="K31"/>
  <c r="K32"/>
  <c r="K33"/>
  <c r="K35"/>
  <c r="K38"/>
  <c r="K39"/>
  <c r="K40"/>
  <c r="K43"/>
  <c r="K47"/>
  <c r="K6" i="10"/>
  <c r="K7"/>
  <c r="K8"/>
  <c r="K9"/>
  <c r="K11"/>
  <c r="K15"/>
  <c r="K17"/>
  <c r="K18"/>
  <c r="K19"/>
  <c r="K10"/>
  <c r="K12"/>
  <c r="K13"/>
  <c r="K14"/>
  <c r="K16"/>
  <c r="K20"/>
  <c r="K22"/>
  <c r="K6" i="11"/>
  <c r="K7"/>
  <c r="K8"/>
  <c r="K9"/>
  <c r="K11"/>
  <c r="K12"/>
  <c r="K16"/>
  <c r="K17"/>
  <c r="K18"/>
  <c r="K20"/>
  <c r="K21"/>
  <c r="K25"/>
  <c r="K26"/>
  <c r="K28"/>
  <c r="K32"/>
  <c r="K33"/>
  <c r="K35"/>
  <c r="K10"/>
  <c r="K13"/>
  <c r="K14"/>
  <c r="K15"/>
  <c r="K19"/>
  <c r="K22"/>
  <c r="K23"/>
  <c r="K24"/>
  <c r="K27"/>
  <c r="K29"/>
  <c r="K30"/>
  <c r="K31"/>
  <c r="K34"/>
  <c r="K38"/>
  <c r="K6" i="12"/>
  <c r="K7"/>
  <c r="K8"/>
  <c r="K10"/>
  <c r="K11"/>
  <c r="K9"/>
  <c r="K14"/>
  <c r="B10" i="13"/>
  <c r="C10"/>
  <c r="L6" i="3"/>
  <c r="L7"/>
  <c r="L8"/>
  <c r="L9"/>
  <c r="L11"/>
  <c r="L12"/>
  <c r="L13"/>
  <c r="L17"/>
  <c r="L18"/>
  <c r="L19"/>
  <c r="L21"/>
  <c r="L10"/>
  <c r="L14"/>
  <c r="L15"/>
  <c r="L16"/>
  <c r="L20"/>
  <c r="L24"/>
  <c r="L6" i="5"/>
  <c r="L7"/>
  <c r="L8"/>
  <c r="L10"/>
  <c r="L11"/>
  <c r="L15"/>
  <c r="L16"/>
  <c r="L17"/>
  <c r="L18"/>
  <c r="L19"/>
  <c r="L20"/>
  <c r="L22"/>
  <c r="L23"/>
  <c r="L24"/>
  <c r="L28"/>
  <c r="L29"/>
  <c r="L30"/>
  <c r="L32"/>
  <c r="L36"/>
  <c r="L37"/>
  <c r="L38"/>
  <c r="L39"/>
  <c r="L40"/>
  <c r="L41"/>
  <c r="L43"/>
  <c r="L44"/>
  <c r="L45"/>
  <c r="L49"/>
  <c r="L51"/>
  <c r="L52"/>
  <c r="L9"/>
  <c r="L12"/>
  <c r="L13"/>
  <c r="L14"/>
  <c r="L21"/>
  <c r="L25"/>
  <c r="L26"/>
  <c r="L27"/>
  <c r="L31"/>
  <c r="L33"/>
  <c r="L34"/>
  <c r="L35"/>
  <c r="L42"/>
  <c r="L46"/>
  <c r="L47"/>
  <c r="L48"/>
  <c r="L50"/>
  <c r="L55"/>
  <c r="L6" i="6"/>
  <c r="L7"/>
  <c r="L9"/>
  <c r="L13"/>
  <c r="L14"/>
  <c r="L15"/>
  <c r="L16"/>
  <c r="L17"/>
  <c r="L19"/>
  <c r="L20"/>
  <c r="L24"/>
  <c r="L25"/>
  <c r="L26"/>
  <c r="L27"/>
  <c r="L29"/>
  <c r="L30"/>
  <c r="L8"/>
  <c r="L10"/>
  <c r="L11"/>
  <c r="L12"/>
  <c r="L18"/>
  <c r="L21"/>
  <c r="L22"/>
  <c r="L23"/>
  <c r="L28"/>
  <c r="L33"/>
  <c r="L6" i="7"/>
  <c r="L7"/>
  <c r="L8"/>
  <c r="L9"/>
  <c r="L10"/>
  <c r="L11"/>
  <c r="L12"/>
  <c r="L13"/>
  <c r="L14"/>
  <c r="L15"/>
  <c r="L17"/>
  <c r="L18"/>
  <c r="L22"/>
  <c r="L24"/>
  <c r="L28"/>
  <c r="L29"/>
  <c r="L31"/>
  <c r="L35"/>
  <c r="L36"/>
  <c r="L37"/>
  <c r="L38"/>
  <c r="L39"/>
  <c r="L40"/>
  <c r="L42"/>
  <c r="L43"/>
  <c r="L44"/>
  <c r="L48"/>
  <c r="L49"/>
  <c r="L51"/>
  <c r="L52"/>
  <c r="L53"/>
  <c r="L59"/>
  <c r="L60"/>
  <c r="L61"/>
  <c r="L16"/>
  <c r="L19"/>
  <c r="L20"/>
  <c r="L21"/>
  <c r="L23"/>
  <c r="L25"/>
  <c r="L26"/>
  <c r="L27"/>
  <c r="L30"/>
  <c r="L32"/>
  <c r="L33"/>
  <c r="L34"/>
  <c r="L41"/>
  <c r="L45"/>
  <c r="L46"/>
  <c r="L47"/>
  <c r="L50"/>
  <c r="L54"/>
  <c r="L55"/>
  <c r="L56"/>
  <c r="L57"/>
  <c r="L58"/>
  <c r="L64"/>
  <c r="L6" i="8"/>
  <c r="L7"/>
  <c r="L8"/>
  <c r="L9"/>
  <c r="L10"/>
  <c r="L11"/>
  <c r="L12"/>
  <c r="L13"/>
  <c r="L15"/>
  <c r="L16"/>
  <c r="L20"/>
  <c r="L21"/>
  <c r="L22"/>
  <c r="L24"/>
  <c r="L25"/>
  <c r="L14"/>
  <c r="L17"/>
  <c r="L18"/>
  <c r="L19"/>
  <c r="L23"/>
  <c r="L28"/>
  <c r="L6" i="9"/>
  <c r="L7"/>
  <c r="L8"/>
  <c r="L9"/>
  <c r="L10"/>
  <c r="L11"/>
  <c r="L13"/>
  <c r="L14"/>
  <c r="L15"/>
  <c r="L16"/>
  <c r="L20"/>
  <c r="L21"/>
  <c r="L23"/>
  <c r="L24"/>
  <c r="L28"/>
  <c r="L30"/>
  <c r="L34"/>
  <c r="L36"/>
  <c r="L37"/>
  <c r="L41"/>
  <c r="L42"/>
  <c r="L44"/>
  <c r="L12"/>
  <c r="L17"/>
  <c r="L18"/>
  <c r="L19"/>
  <c r="L22"/>
  <c r="L25"/>
  <c r="L26"/>
  <c r="L27"/>
  <c r="L29"/>
  <c r="L31"/>
  <c r="L32"/>
  <c r="L33"/>
  <c r="L35"/>
  <c r="L38"/>
  <c r="L39"/>
  <c r="L40"/>
  <c r="L43"/>
  <c r="L47"/>
  <c r="L6" i="10"/>
  <c r="L7"/>
  <c r="L8"/>
  <c r="L9"/>
  <c r="L11"/>
  <c r="L15"/>
  <c r="L17"/>
  <c r="L18"/>
  <c r="L19"/>
  <c r="L10"/>
  <c r="L12"/>
  <c r="L13"/>
  <c r="L14"/>
  <c r="L16"/>
  <c r="L20"/>
  <c r="L22"/>
  <c r="L6" i="11"/>
  <c r="L7"/>
  <c r="L8"/>
  <c r="L9"/>
  <c r="L11"/>
  <c r="L12"/>
  <c r="L16"/>
  <c r="L17"/>
  <c r="L18"/>
  <c r="L20"/>
  <c r="L21"/>
  <c r="L25"/>
  <c r="L26"/>
  <c r="L28"/>
  <c r="L32"/>
  <c r="L33"/>
  <c r="L35"/>
  <c r="L10"/>
  <c r="L13"/>
  <c r="L14"/>
  <c r="L15"/>
  <c r="L19"/>
  <c r="L22"/>
  <c r="L23"/>
  <c r="L24"/>
  <c r="L27"/>
  <c r="L29"/>
  <c r="L30"/>
  <c r="L31"/>
  <c r="L34"/>
  <c r="L38"/>
  <c r="L6" i="12"/>
  <c r="L7"/>
  <c r="L8"/>
  <c r="L10"/>
  <c r="L11"/>
  <c r="L9"/>
  <c r="L14"/>
  <c r="B14" i="13"/>
  <c r="C14"/>
  <c r="J25" i="3"/>
  <c r="J56" i="5"/>
  <c r="J34" i="6"/>
  <c r="J65" i="7"/>
  <c r="J29" i="8"/>
  <c r="J48" i="9"/>
  <c r="J23" i="10"/>
  <c r="J39" i="11"/>
  <c r="J15" i="12"/>
  <c r="B7" i="13"/>
  <c r="I25" i="3"/>
  <c r="I56" i="5"/>
  <c r="I34" i="6"/>
  <c r="I65" i="7"/>
  <c r="I29" i="8"/>
  <c r="I48" i="9"/>
  <c r="I23" i="10"/>
  <c r="I39" i="11"/>
  <c r="I15" i="12"/>
  <c r="C3" i="13"/>
  <c r="C7"/>
  <c r="C21"/>
  <c r="L25" i="3"/>
  <c r="L56" i="5"/>
  <c r="L34" i="6"/>
  <c r="L65" i="7"/>
  <c r="L29" i="8"/>
  <c r="L48" i="9"/>
  <c r="L23" i="10"/>
  <c r="L39" i="11"/>
  <c r="L15" i="12"/>
  <c r="B15" i="13"/>
  <c r="C15"/>
  <c r="K25" i="3"/>
  <c r="K56" i="5"/>
  <c r="K34" i="6"/>
  <c r="K65" i="7"/>
  <c r="K29" i="8"/>
  <c r="K48" i="9"/>
  <c r="K23" i="10"/>
  <c r="K39" i="11"/>
  <c r="K15" i="12"/>
  <c r="B11" i="13"/>
  <c r="C11"/>
  <c r="H24" i="3"/>
  <c r="H55" i="5"/>
  <c r="H33" i="6"/>
  <c r="H64" i="7"/>
  <c r="H28" i="8"/>
  <c r="H47" i="9"/>
  <c r="H22" i="10"/>
  <c r="H38" i="11"/>
  <c r="H14" i="12"/>
  <c r="B2" i="13"/>
  <c r="H25" i="3"/>
  <c r="H56" i="5"/>
  <c r="H34" i="6"/>
  <c r="H65" i="7"/>
  <c r="H29" i="8"/>
  <c r="H48" i="9"/>
  <c r="H23" i="10"/>
  <c r="H39" i="11"/>
  <c r="H15" i="12"/>
  <c r="B3" i="13"/>
  <c r="C20"/>
  <c r="C19"/>
  <c r="C18"/>
  <c r="F64" i="7"/>
  <c r="F56" i="5"/>
  <c r="F55"/>
  <c r="F15" i="12"/>
  <c r="D44" i="2"/>
  <c r="F14" i="12"/>
  <c r="C44" i="2"/>
  <c r="F39" i="11"/>
  <c r="D39" i="2"/>
  <c r="F38" i="11"/>
  <c r="C39" i="2"/>
  <c r="F22" i="10"/>
  <c r="C36" i="2"/>
  <c r="F23" i="10"/>
  <c r="D36" i="2"/>
  <c r="F48" i="9"/>
  <c r="D30" i="2"/>
  <c r="F47" i="9"/>
  <c r="C30" i="2"/>
  <c r="F29" i="8"/>
  <c r="D27" i="2"/>
  <c r="F28" i="8"/>
  <c r="C27" i="2"/>
  <c r="F65" i="7"/>
  <c r="D20" i="2"/>
  <c r="C20"/>
  <c r="F34" i="6"/>
  <c r="D16" i="2"/>
  <c r="F33" i="6"/>
  <c r="C16" i="2"/>
  <c r="D10"/>
  <c r="C10"/>
  <c r="C7"/>
  <c r="F25" i="3"/>
  <c r="D7" i="2"/>
  <c r="E47" i="9"/>
  <c r="E64" i="7"/>
  <c r="F14" i="8"/>
  <c r="D28" i="2"/>
  <c r="F5" i="8"/>
  <c r="C28" i="2"/>
  <c r="F28" i="6"/>
  <c r="D19" i="2"/>
  <c r="F9" i="5"/>
  <c r="D11" i="2"/>
  <c r="F5" i="5"/>
  <c r="C11" i="2"/>
  <c r="B3"/>
  <c r="F31" i="11"/>
  <c r="C43" i="2"/>
  <c r="F34" i="11"/>
  <c r="D43" i="2"/>
  <c r="F19" i="11"/>
  <c r="D41" i="2"/>
  <c r="F15" i="11"/>
  <c r="C41" i="2"/>
  <c r="A1" i="12"/>
  <c r="A1" i="11"/>
  <c r="F16" i="10"/>
  <c r="D38" i="2"/>
  <c r="A1" i="10"/>
  <c r="F27" i="9"/>
  <c r="C33" i="2"/>
  <c r="F33" i="9"/>
  <c r="C34" i="2"/>
  <c r="F35" i="9"/>
  <c r="D34" i="2"/>
  <c r="F19" i="9"/>
  <c r="C32" i="2"/>
  <c r="F22" i="9"/>
  <c r="D32" i="2"/>
  <c r="F12" i="9"/>
  <c r="F5"/>
  <c r="C31" i="2"/>
  <c r="F40" i="9"/>
  <c r="C35" i="2"/>
  <c r="F43" i="9"/>
  <c r="D35" i="2"/>
  <c r="A1" i="9"/>
  <c r="F19" i="8"/>
  <c r="C29" i="2"/>
  <c r="F23" i="8"/>
  <c r="D29" i="2"/>
  <c r="A1" i="8"/>
  <c r="E65" i="7"/>
  <c r="F58"/>
  <c r="D26" i="2"/>
  <c r="F50" i="7"/>
  <c r="D25" i="2"/>
  <c r="F47" i="7"/>
  <c r="C25" i="2"/>
  <c r="F41" i="7"/>
  <c r="D24" i="2"/>
  <c r="F34" i="7"/>
  <c r="C24" i="2"/>
  <c r="F30" i="7"/>
  <c r="D23" i="2"/>
  <c r="F27" i="7"/>
  <c r="C23" i="2"/>
  <c r="F21" i="7"/>
  <c r="C22" i="2"/>
  <c r="F16" i="7"/>
  <c r="F5"/>
  <c r="C21" i="2"/>
  <c r="A1" i="7"/>
  <c r="F50" i="5"/>
  <c r="D15" i="2"/>
  <c r="F48" i="5"/>
  <c r="C15" i="2"/>
  <c r="F42" i="5"/>
  <c r="D14" i="2"/>
  <c r="F35" i="5"/>
  <c r="C14" i="2"/>
  <c r="F31" i="5"/>
  <c r="D13" i="2"/>
  <c r="F27" i="5"/>
  <c r="C13" i="2"/>
  <c r="F21" i="5"/>
  <c r="D12" i="2"/>
  <c r="F14" i="5"/>
  <c r="C12" i="2"/>
  <c r="F23" i="6"/>
  <c r="C19" i="2"/>
  <c r="F18" i="6"/>
  <c r="D18" i="2"/>
  <c r="F12" i="6"/>
  <c r="C18" i="2"/>
  <c r="F8" i="6"/>
  <c r="F5"/>
  <c r="C17" i="2"/>
  <c r="A1" i="6"/>
  <c r="F10" i="3"/>
  <c r="A1" i="5"/>
  <c r="A1" i="3"/>
  <c r="E15" i="12"/>
  <c r="E14"/>
  <c r="E39" i="11"/>
  <c r="E38"/>
  <c r="E23" i="10"/>
  <c r="E22"/>
  <c r="E48" i="9"/>
  <c r="E29" i="8"/>
  <c r="E28"/>
  <c r="E34" i="6"/>
  <c r="E33"/>
  <c r="E56" i="5"/>
  <c r="E55"/>
  <c r="E25" i="3"/>
  <c r="E24"/>
  <c r="F9" i="12"/>
  <c r="D45" i="2"/>
  <c r="F5" i="12"/>
  <c r="F27" i="11"/>
  <c r="D42" i="2"/>
  <c r="F24" i="11"/>
  <c r="C42" i="2"/>
  <c r="F10" i="11"/>
  <c r="F5"/>
  <c r="C40" i="2"/>
  <c r="F14" i="10"/>
  <c r="C38" i="2"/>
  <c r="F10" i="10"/>
  <c r="D37" i="2"/>
  <c r="F5" i="10"/>
  <c r="C37" i="2"/>
  <c r="F29" i="9"/>
  <c r="D33" i="2"/>
  <c r="F23" i="7"/>
  <c r="D22" i="2"/>
  <c r="F20" i="3"/>
  <c r="D9" i="2"/>
  <c r="F5" i="3"/>
  <c r="F16"/>
  <c r="C9" i="2"/>
  <c r="E27"/>
  <c r="I23" i="1"/>
  <c r="D46" i="2"/>
  <c r="E44"/>
  <c r="C46"/>
  <c r="E10"/>
  <c r="I20" i="1"/>
  <c r="H20"/>
  <c r="D40" i="2"/>
  <c r="D31"/>
  <c r="H24" i="1"/>
  <c r="H23"/>
  <c r="D21" i="2"/>
  <c r="D8"/>
  <c r="H25" i="1"/>
  <c r="H26"/>
  <c r="D17" i="2"/>
  <c r="H21" i="1"/>
  <c r="H22"/>
  <c r="C45" i="2"/>
  <c r="G23" i="1"/>
  <c r="G20"/>
  <c r="C8" i="2"/>
  <c r="E7"/>
  <c r="G21" i="1"/>
  <c r="E16" i="2"/>
  <c r="I21" i="1"/>
  <c r="G19"/>
  <c r="H19"/>
  <c r="G26"/>
  <c r="E39" i="2"/>
  <c r="I26" i="1"/>
  <c r="G25"/>
  <c r="E36" i="2"/>
  <c r="I25" i="1"/>
  <c r="G24"/>
  <c r="E30" i="2"/>
  <c r="I24" i="1"/>
  <c r="G22"/>
  <c r="E20" i="2"/>
  <c r="I22" i="1"/>
  <c r="I19"/>
  <c r="G27"/>
  <c r="I27"/>
  <c r="H27"/>
  <c r="H29"/>
  <c r="G29"/>
  <c r="E46" i="2"/>
  <c r="I29" i="1"/>
</calcChain>
</file>

<file path=xl/comments1.xml><?xml version="1.0" encoding="utf-8"?>
<comments xmlns="http://schemas.openxmlformats.org/spreadsheetml/2006/main">
  <authors>
    <author xml:space="preserve">Home User </author>
  </authors>
  <commentList>
    <comment ref="B3" authorId="0">
      <text>
        <r>
          <rPr>
            <b/>
            <sz val="8"/>
            <color indexed="81"/>
            <rFont val="Tahoma"/>
            <family val="2"/>
          </rPr>
          <t>Panduan:</t>
        </r>
        <r>
          <rPr>
            <sz val="8"/>
            <color indexed="81"/>
            <rFont val="Tahoma"/>
            <family val="2"/>
          </rPr>
          <t xml:space="preserve">
Isikan nama Fakulti/Institut sebagai Pemberi Pendidikan Tinggi (PPT)</t>
        </r>
      </text>
    </comment>
    <comment ref="B4" authorId="0">
      <text>
        <r>
          <rPr>
            <b/>
            <sz val="8"/>
            <color indexed="81"/>
            <rFont val="Tahoma"/>
            <family val="2"/>
          </rPr>
          <t>Panduan:</t>
        </r>
        <r>
          <rPr>
            <sz val="8"/>
            <color indexed="81"/>
            <rFont val="Tahoma"/>
            <family val="2"/>
          </rPr>
          <t xml:space="preserve">
Isikan nama program seperti kelulusan Senat/KPT</t>
        </r>
      </text>
    </comment>
    <comment ref="B6" authorId="0">
      <text>
        <r>
          <rPr>
            <b/>
            <sz val="8"/>
            <color indexed="81"/>
            <rFont val="Tahoma"/>
            <family val="2"/>
          </rPr>
          <t>Panduan:</t>
        </r>
        <r>
          <rPr>
            <sz val="8"/>
            <color indexed="81"/>
            <rFont val="Tahoma"/>
            <family val="2"/>
          </rPr>
          <t xml:space="preserve">
Pilih jenis program</t>
        </r>
      </text>
    </comment>
    <comment ref="G6" authorId="0">
      <text>
        <r>
          <rPr>
            <b/>
            <sz val="8"/>
            <color indexed="81"/>
            <rFont val="Tahoma"/>
            <family val="2"/>
          </rPr>
          <t>Panduan:</t>
        </r>
        <r>
          <rPr>
            <sz val="8"/>
            <color indexed="81"/>
            <rFont val="Tahoma"/>
            <family val="2"/>
          </rPr>
          <t xml:space="preserve">
Masukkan tarikh/jangkamasa penilaian</t>
        </r>
      </text>
    </comment>
    <comment ref="F10" authorId="0">
      <text>
        <r>
          <rPr>
            <b/>
            <sz val="8"/>
            <color indexed="81"/>
            <rFont val="Tahoma"/>
            <family val="2"/>
          </rPr>
          <t>Panduan:</t>
        </r>
        <r>
          <rPr>
            <sz val="8"/>
            <color indexed="81"/>
            <rFont val="Tahoma"/>
            <family val="2"/>
          </rPr>
          <t xml:space="preserve">
Pilih dokumen standard yang dirujuk</t>
        </r>
      </text>
    </comment>
  </commentList>
</comments>
</file>

<file path=xl/sharedStrings.xml><?xml version="1.0" encoding="utf-8"?>
<sst xmlns="http://schemas.openxmlformats.org/spreadsheetml/2006/main" count="961" uniqueCount="338">
  <si>
    <t>1.1.1</t>
  </si>
  <si>
    <t>1.1.2</t>
  </si>
  <si>
    <t>1.2.1</t>
  </si>
  <si>
    <t>1.2.2</t>
  </si>
  <si>
    <t>Alumni</t>
  </si>
  <si>
    <t>Dokumen Penilaian*</t>
  </si>
  <si>
    <t>B</t>
  </si>
  <si>
    <t>E</t>
  </si>
  <si>
    <t>2.1.1</t>
  </si>
  <si>
    <t>2.1.2</t>
  </si>
  <si>
    <t>2.2.1</t>
  </si>
  <si>
    <t>2.2.2</t>
  </si>
  <si>
    <t>2.3.1</t>
  </si>
  <si>
    <t>2.3.2</t>
  </si>
  <si>
    <t>2.4.1</t>
  </si>
  <si>
    <t>2.4.2</t>
  </si>
  <si>
    <t>3.1.1</t>
  </si>
  <si>
    <t>3.1.2</t>
  </si>
  <si>
    <t>3.2.1</t>
  </si>
  <si>
    <t>3.2.2</t>
  </si>
  <si>
    <t>3.3.1</t>
  </si>
  <si>
    <t>3.3.2</t>
  </si>
  <si>
    <t>4.1.1</t>
  </si>
  <si>
    <t>4.1.2</t>
  </si>
  <si>
    <t>4.2.1</t>
  </si>
  <si>
    <t>4.2.2</t>
  </si>
  <si>
    <t>4.3.1</t>
  </si>
  <si>
    <t>4.3.2</t>
  </si>
  <si>
    <t>4.4.1</t>
  </si>
  <si>
    <t>4.4.2</t>
  </si>
  <si>
    <t>4.5.1</t>
  </si>
  <si>
    <t>4.5.2</t>
  </si>
  <si>
    <t>4.6.1</t>
  </si>
  <si>
    <t>4.6.2</t>
  </si>
  <si>
    <t>5.1.1</t>
  </si>
  <si>
    <t>5.1.2</t>
  </si>
  <si>
    <t>5.2.1</t>
  </si>
  <si>
    <t>5.2.2</t>
  </si>
  <si>
    <t>6.1.1</t>
  </si>
  <si>
    <t>6.1.2</t>
  </si>
  <si>
    <t>6.2.1</t>
  </si>
  <si>
    <t>6.2.2</t>
  </si>
  <si>
    <t>6.3.1</t>
  </si>
  <si>
    <t>6.3.2</t>
  </si>
  <si>
    <t>6.4.1</t>
  </si>
  <si>
    <t>6.4.2</t>
  </si>
  <si>
    <t>6.5.1</t>
  </si>
  <si>
    <t>6.5.2</t>
  </si>
  <si>
    <t>7.1.1</t>
  </si>
  <si>
    <t>7.1.2</t>
  </si>
  <si>
    <t>7.2.1</t>
  </si>
  <si>
    <t>7.2.2</t>
  </si>
  <si>
    <t>8.1.1</t>
  </si>
  <si>
    <t>8.1.2</t>
  </si>
  <si>
    <t>8.2.1</t>
  </si>
  <si>
    <t>8.2.2</t>
  </si>
  <si>
    <t>8.3.1</t>
  </si>
  <si>
    <t>8.3.2</t>
  </si>
  <si>
    <t>8.4.1</t>
  </si>
  <si>
    <t>8.4.2</t>
  </si>
  <si>
    <t>9.1.1</t>
  </si>
  <si>
    <t>9.1.2</t>
  </si>
  <si>
    <t>2.5.1</t>
  </si>
  <si>
    <t>-</t>
  </si>
  <si>
    <t>(a)</t>
  </si>
  <si>
    <t>(b)</t>
  </si>
  <si>
    <t>(c)</t>
  </si>
  <si>
    <t>(d)</t>
  </si>
  <si>
    <t>(e)</t>
  </si>
  <si>
    <t>(f)</t>
  </si>
  <si>
    <t>(i)</t>
  </si>
  <si>
    <t>P</t>
  </si>
  <si>
    <t>F</t>
  </si>
  <si>
    <t>p</t>
  </si>
  <si>
    <t>Faculty/Institute</t>
  </si>
  <si>
    <t>Programme</t>
  </si>
  <si>
    <t>Type of Programme*</t>
  </si>
  <si>
    <t>Bachelor - Level 6</t>
  </si>
  <si>
    <t>Date of Assessment</t>
  </si>
  <si>
    <t>Advanced Diploma - Level 5</t>
  </si>
  <si>
    <t>Graduate Diploma/Certificate - Level 6</t>
  </si>
  <si>
    <t>Masters (Taught Mode) - Level 7</t>
  </si>
  <si>
    <t>Masters (Research Mode) - Level 7</t>
  </si>
  <si>
    <t>Doctoral - Level 8</t>
  </si>
  <si>
    <t>Others (Please specify:)</t>
  </si>
  <si>
    <t>Postgraduate Diploma/Certificate - Level 7</t>
  </si>
  <si>
    <t>ACHIEVEMENT BASED ON AREAS OF EVALUATION</t>
  </si>
  <si>
    <t>Benchmark Standard</t>
  </si>
  <si>
    <t>Enhanced Standard</t>
  </si>
  <si>
    <t>Average</t>
  </si>
  <si>
    <t>Area 1</t>
  </si>
  <si>
    <t>Vision, Mision, Educational Goals and Learning Outcomes</t>
  </si>
  <si>
    <t>Area 2</t>
  </si>
  <si>
    <t>Curriculum Design and Delivery</t>
  </si>
  <si>
    <t>Area 3</t>
  </si>
  <si>
    <t>Assessment of Students</t>
  </si>
  <si>
    <t>Area 4</t>
  </si>
  <si>
    <t>Student Selection and Support Services</t>
  </si>
  <si>
    <t>Area 5</t>
  </si>
  <si>
    <t>Academic Staff</t>
  </si>
  <si>
    <t>Area 6</t>
  </si>
  <si>
    <t>Educational Resources</t>
  </si>
  <si>
    <t>Area 7</t>
  </si>
  <si>
    <t>Programme monitoring and Review</t>
  </si>
  <si>
    <t>Area 8</t>
  </si>
  <si>
    <t>Leadership, Governance and Administration</t>
  </si>
  <si>
    <t>Area 9</t>
  </si>
  <si>
    <t>Continual Quality Improvement</t>
  </si>
  <si>
    <t>OVERALL AVERAGE</t>
  </si>
  <si>
    <t>No.</t>
  </si>
  <si>
    <t>Area of Evaluation</t>
  </si>
  <si>
    <t>Weighted Average</t>
  </si>
  <si>
    <t>Vision, Mission, Education Goals and Learning Outcomes</t>
  </si>
  <si>
    <t>Statement of Programme Aims, Objectives and Learning Outcomes</t>
  </si>
  <si>
    <t>Learning Outcomes</t>
  </si>
  <si>
    <t>Academic Autonomy</t>
  </si>
  <si>
    <t>Programme Design and Teaching-Learning Methods</t>
  </si>
  <si>
    <t>Curriculum Content and Structure</t>
  </si>
  <si>
    <t>Management of the Programme</t>
  </si>
  <si>
    <t>Linkages with External Stakeholders</t>
  </si>
  <si>
    <t>Relationship Between Assessment and Learning</t>
  </si>
  <si>
    <t>Assessment Methods</t>
  </si>
  <si>
    <t>Management of Student Assessment</t>
  </si>
  <si>
    <t>Admission and Selection</t>
  </si>
  <si>
    <t>Articulation Regulations, Credit Transfer and Credit Exemption</t>
  </si>
  <si>
    <t>Transfer of Students</t>
  </si>
  <si>
    <t>Student Support Services and Co-Curricular Activities</t>
  </si>
  <si>
    <t>Student Representation and Participation</t>
  </si>
  <si>
    <t>Recruitment and Management</t>
  </si>
  <si>
    <t>Service and Development</t>
  </si>
  <si>
    <t>Physical Facilities</t>
  </si>
  <si>
    <t>Research and Development</t>
  </si>
  <si>
    <t>Educational Expertise</t>
  </si>
  <si>
    <t>Educational Exchanges</t>
  </si>
  <si>
    <t>Financial Allocation</t>
  </si>
  <si>
    <t>Programme Monitoring and Review</t>
  </si>
  <si>
    <t>Mechanisms for Programme Monitoring and Review</t>
  </si>
  <si>
    <t>Involvement of Stakeholders</t>
  </si>
  <si>
    <t>Governance</t>
  </si>
  <si>
    <t>Academic Leadership of the Programme</t>
  </si>
  <si>
    <t>Administrative and Management Staff</t>
  </si>
  <si>
    <t>Academic Records</t>
  </si>
  <si>
    <t>Quality Improvement</t>
  </si>
  <si>
    <t>OVERALL AVERAGE BASED ON AREAS OF EVALUATION</t>
  </si>
  <si>
    <t>Area/Standard</t>
  </si>
  <si>
    <t>Benchmarked Standards</t>
  </si>
  <si>
    <t>Enhanced Standards</t>
  </si>
  <si>
    <t>AVERAGE FOR BENCHMARK STANDARDS</t>
  </si>
  <si>
    <t>AVERAGE FOR ENHANCED STANDARDS</t>
  </si>
  <si>
    <t>Assessment must be summative and formative.</t>
  </si>
  <si>
    <t>Not applicable.</t>
  </si>
  <si>
    <t>The department must develop a system to review its programmes from time to time.</t>
  </si>
  <si>
    <t>COPPA 2010 (Malay)</t>
  </si>
  <si>
    <t>COPPA 2008 (2nd Edition - English)</t>
  </si>
  <si>
    <t>(ii)</t>
  </si>
  <si>
    <t>(iii)</t>
  </si>
  <si>
    <t>(iv)</t>
  </si>
  <si>
    <t>(v)</t>
  </si>
  <si>
    <t>(vi)</t>
  </si>
  <si>
    <t>(vii)</t>
  </si>
  <si>
    <t>(viii)</t>
  </si>
  <si>
    <t>(ix)</t>
  </si>
  <si>
    <t>(x)</t>
  </si>
  <si>
    <t>Total</t>
  </si>
  <si>
    <t>Benchmark Standards</t>
  </si>
  <si>
    <t>Rating 3 and above</t>
  </si>
  <si>
    <t>Rating 4 and above</t>
  </si>
  <si>
    <t>Rating 5</t>
  </si>
  <si>
    <t>Type of Recommendations</t>
  </si>
  <si>
    <t>Checklist</t>
  </si>
  <si>
    <t>Accreditation denied</t>
  </si>
  <si>
    <t>Accreditation granted - 3 years</t>
  </si>
  <si>
    <t>Accreditation granted - 4 years</t>
  </si>
  <si>
    <t>Accreditation granted - 5 years</t>
  </si>
  <si>
    <t>* Tick 'x'</t>
  </si>
  <si>
    <t>Comments/Recommendation:</t>
  </si>
  <si>
    <t>Score
(0-4)</t>
  </si>
  <si>
    <t xml:space="preserve"> © 2013 Centre for Quality Assurance, Universiti Kebangsaan Malaysia</t>
  </si>
  <si>
    <t>Achievement (0-4 scale)</t>
  </si>
  <si>
    <t xml:space="preserve">
MOCK AUDIT REPORT FOR FULL ACCREDITATION ACADEMIC PROGRAMME 
BASED ON CODE OF PRACTICE FOR PROGRAMME ACCREDITATION (COPPA) MQA</t>
  </si>
  <si>
    <t xml:space="preserve">
MOCK AUDIT REPORT FOR FULL ACCREDIATION FOR ACADEMIC PROGRAMME
BASED ON CODE OF PRACTICE FOR PROGRAMME ACCREDITATION (COPPA) MQA</t>
  </si>
  <si>
    <r>
      <t xml:space="preserve">The programme </t>
    </r>
    <r>
      <rPr>
        <b/>
        <sz val="10"/>
        <color theme="1"/>
        <rFont val="Century Schoolbook"/>
        <family val="1"/>
      </rPr>
      <t>must</t>
    </r>
    <r>
      <rPr>
        <sz val="10"/>
        <color theme="1"/>
        <rFont val="Century Schoolbook"/>
        <family val="1"/>
      </rPr>
      <t xml:space="preserve"> define its aims, objectives and learning outcomes and make them known to its internal and external stakeholders.</t>
    </r>
  </si>
  <si>
    <r>
      <t xml:space="preserve">The programme objectives </t>
    </r>
    <r>
      <rPr>
        <b/>
        <sz val="10"/>
        <color theme="1"/>
        <rFont val="Century Schoolbook"/>
        <family val="1"/>
      </rPr>
      <t>must</t>
    </r>
    <r>
      <rPr>
        <sz val="10"/>
        <color theme="1"/>
        <rFont val="Century Schoolbook"/>
        <family val="1"/>
      </rPr>
      <t xml:space="preserve"> reflect the key elements of the outcomes of higher education that are in line with national and global developments.</t>
    </r>
  </si>
  <si>
    <r>
      <t xml:space="preserve">The programme aims, objectives and learning outcomes </t>
    </r>
    <r>
      <rPr>
        <b/>
        <sz val="10"/>
        <color theme="1"/>
        <rFont val="Century Schoolbook"/>
        <family val="1"/>
      </rPr>
      <t>must</t>
    </r>
    <r>
      <rPr>
        <sz val="10"/>
        <color theme="1"/>
        <rFont val="Century Schoolbook"/>
        <family val="1"/>
      </rPr>
      <t xml:space="preserve"> be developed in consultation with principal stakeholders which should include the academic staff.</t>
    </r>
  </si>
  <si>
    <r>
      <t xml:space="preserve">The programme aims, objectives and learning outcomes </t>
    </r>
    <r>
      <rPr>
        <b/>
        <sz val="10"/>
        <color theme="1"/>
        <rFont val="Century Schoolbook"/>
        <family val="1"/>
      </rPr>
      <t>must</t>
    </r>
    <r>
      <rPr>
        <sz val="10"/>
        <color theme="1"/>
        <rFont val="Century Schoolbook"/>
        <family val="1"/>
      </rPr>
      <t xml:space="preserve"> be consistent with, and supportive of the HEP's vission and mission.</t>
    </r>
  </si>
  <si>
    <r>
      <t xml:space="preserve">The aims, objectives and learning outcomes of the programme </t>
    </r>
    <r>
      <rPr>
        <b/>
        <sz val="10"/>
        <color theme="1"/>
        <rFont val="Century Schoolbook"/>
        <family val="1"/>
      </rPr>
      <t>should</t>
    </r>
    <r>
      <rPr>
        <sz val="10"/>
        <color theme="1"/>
        <rFont val="Century Schoolbook"/>
        <family val="1"/>
      </rPr>
      <t xml:space="preserve"> encompass qualities in the areas of social responsibility, research and scholarly attainment, community involvement, ethical values, professionalism and knowledge creation.</t>
    </r>
  </si>
  <si>
    <r>
      <t xml:space="preserve">The department </t>
    </r>
    <r>
      <rPr>
        <b/>
        <sz val="10"/>
        <color theme="1"/>
        <rFont val="Century Schoolbook"/>
        <family val="1"/>
      </rPr>
      <t>should</t>
    </r>
    <r>
      <rPr>
        <sz val="10"/>
        <color theme="1"/>
        <rFont val="Century Schoolbook"/>
        <family val="1"/>
      </rPr>
      <t xml:space="preserve"> consult relevant stakeholders, particularly potential employers, when formulating programme aims and objectives.</t>
    </r>
  </si>
  <si>
    <r>
      <t xml:space="preserve">The programme aims, objectives and learning outcomes </t>
    </r>
    <r>
      <rPr>
        <b/>
        <sz val="10"/>
        <color theme="1"/>
        <rFont val="Century Schoolbook"/>
        <family val="1"/>
      </rPr>
      <t>should</t>
    </r>
    <r>
      <rPr>
        <sz val="10"/>
        <color theme="1"/>
        <rFont val="Century Schoolbook"/>
        <family val="1"/>
      </rPr>
      <t xml:space="preserve"> be periodically reviewed in consultation with wide range of stakeholders that may include the alumni, industry, community, civil society organisation and international peers. </t>
    </r>
  </si>
  <si>
    <r>
      <t xml:space="preserve">The programme </t>
    </r>
    <r>
      <rPr>
        <b/>
        <sz val="10"/>
        <color theme="1"/>
        <rFont val="Century Schoolbook"/>
        <family val="1"/>
      </rPr>
      <t>must</t>
    </r>
    <r>
      <rPr>
        <sz val="10"/>
        <color theme="1"/>
        <rFont val="Century Schoolbook"/>
        <family val="1"/>
      </rPr>
      <t xml:space="preserve"> define the competencies that the student should demonstrate on completion of the programme that cover mastery of body of knowledge; practical skills and responsibilities; values, attitudes and professionalism; problem solving and scientific skills; communication, leadership and team skills; information management and lifelong learning skills; and managerial and entrepreneurial skills.</t>
    </r>
  </si>
  <si>
    <r>
      <t xml:space="preserve">The programme </t>
    </r>
    <r>
      <rPr>
        <b/>
        <sz val="10"/>
        <color theme="1"/>
        <rFont val="Century Schoolbook"/>
        <family val="1"/>
      </rPr>
      <t xml:space="preserve">must </t>
    </r>
    <r>
      <rPr>
        <sz val="10"/>
        <color theme="1"/>
        <rFont val="Century Schoolbook"/>
        <family val="1"/>
      </rPr>
      <t>demonstrate how the component modules contribute to the fulfilment of the programme's leaerning outcomes.</t>
    </r>
  </si>
  <si>
    <r>
      <t xml:space="preserve">The programme </t>
    </r>
    <r>
      <rPr>
        <b/>
        <sz val="10"/>
        <color theme="1"/>
        <rFont val="Century Schoolbook"/>
        <family val="1"/>
      </rPr>
      <t>must</t>
    </r>
    <r>
      <rPr>
        <sz val="10"/>
        <color theme="1"/>
        <rFont val="Century Schoolbook"/>
        <family val="1"/>
      </rPr>
      <t xml:space="preserve"> show how the student is able to demonstrate the learning outcomes, for example, through summative assessment</t>
    </r>
  </si>
  <si>
    <r>
      <t xml:space="preserve">The programme </t>
    </r>
    <r>
      <rPr>
        <b/>
        <sz val="10"/>
        <color theme="1"/>
        <rFont val="Century Schoolbook"/>
        <family val="1"/>
      </rPr>
      <t>should</t>
    </r>
    <r>
      <rPr>
        <sz val="10"/>
        <color theme="1"/>
        <rFont val="Century Schoolbook"/>
        <family val="1"/>
      </rPr>
      <t xml:space="preserve"> specify the link between competencies expected at completion of studies and those required during career undertakings and further studies.</t>
    </r>
  </si>
  <si>
    <r>
      <t xml:space="preserve">The department </t>
    </r>
    <r>
      <rPr>
        <b/>
        <sz val="10"/>
        <color theme="1"/>
        <rFont val="Century Schoolbook"/>
        <family val="1"/>
      </rPr>
      <t>must</t>
    </r>
    <r>
      <rPr>
        <sz val="10"/>
        <color theme="1"/>
        <rFont val="Century Schoolbook"/>
        <family val="1"/>
      </rPr>
      <t xml:space="preserve"> have sufficient autonomy to design the curriculum and to allocate the resources necessary for its implementation to ensure the achievement of learning outcomes.</t>
    </r>
  </si>
  <si>
    <r>
      <t xml:space="preserve">Where applicable, the above provision </t>
    </r>
    <r>
      <rPr>
        <b/>
        <sz val="10"/>
        <color theme="1"/>
        <rFont val="Century Schoolbook"/>
        <family val="1"/>
      </rPr>
      <t>must</t>
    </r>
    <r>
      <rPr>
        <sz val="10"/>
        <color theme="1"/>
        <rFont val="Century Schoolbook"/>
        <family val="1"/>
      </rPr>
      <t xml:space="preserve"> also cover programmes franchised to, or from, other HEPs in accordance with national policies.</t>
    </r>
  </si>
  <si>
    <r>
      <t xml:space="preserve">The academic staff </t>
    </r>
    <r>
      <rPr>
        <b/>
        <sz val="10"/>
        <color theme="1"/>
        <rFont val="Century Schoolbook"/>
        <family val="1"/>
      </rPr>
      <t>must</t>
    </r>
    <r>
      <rPr>
        <sz val="10"/>
        <color theme="1"/>
        <rFont val="Century Schoolbook"/>
        <family val="1"/>
      </rPr>
      <t xml:space="preserve"> be given sufficient autonomy to focus on areas of his expertise, such as curriculum development and implementation, academic supervision of students, research and writing, scholarly activities, and academically-related administrative duties and community engagement.</t>
    </r>
  </si>
  <si>
    <r>
      <t xml:space="preserve">The HEP </t>
    </r>
    <r>
      <rPr>
        <b/>
        <sz val="10"/>
        <color theme="1"/>
        <rFont val="Century Schoolbook"/>
        <family val="1"/>
      </rPr>
      <t>should</t>
    </r>
    <r>
      <rPr>
        <sz val="10"/>
        <color theme="1"/>
        <rFont val="Century Schoolbook"/>
        <family val="1"/>
      </rPr>
      <t xml:space="preserve"> have a clearly stated policy on conflict of interest, particularly in the area of private practice and part-time employment.</t>
    </r>
  </si>
  <si>
    <r>
      <t xml:space="preserve">The boundaries of acadmic autonomy for the department and the academic staff </t>
    </r>
    <r>
      <rPr>
        <b/>
        <sz val="10"/>
        <color theme="1"/>
        <rFont val="Century Schoolbook"/>
        <family val="1"/>
      </rPr>
      <t>should</t>
    </r>
    <r>
      <rPr>
        <sz val="10"/>
        <color theme="1"/>
        <rFont val="Century Schoolbook"/>
        <family val="1"/>
      </rPr>
      <t xml:space="preserve"> continue to expand reflecting the intellectual maturity of the HEP.</t>
    </r>
  </si>
  <si>
    <r>
      <t xml:space="preserve">The department </t>
    </r>
    <r>
      <rPr>
        <b/>
        <sz val="10"/>
        <color theme="1"/>
        <rFont val="Century Schoolbook"/>
        <family val="1"/>
      </rPr>
      <t>must</t>
    </r>
    <r>
      <rPr>
        <sz val="10"/>
        <color theme="1"/>
        <rFont val="Century Schoolbook"/>
        <family val="1"/>
      </rPr>
      <t xml:space="preserve"> have a defined process by which the curriculum is established, reviewed and evaluated.</t>
    </r>
  </si>
  <si>
    <r>
      <t xml:space="preserve">The process </t>
    </r>
    <r>
      <rPr>
        <b/>
        <sz val="10"/>
        <color theme="1"/>
        <rFont val="Century Schoolbook"/>
        <family val="1"/>
      </rPr>
      <t>must</t>
    </r>
    <r>
      <rPr>
        <sz val="10"/>
        <color theme="1"/>
        <rFont val="Century Schoolbook"/>
        <family val="1"/>
      </rPr>
      <t xml:space="preserve"> involve the academic and administrative staff of the department</t>
    </r>
  </si>
  <si>
    <r>
      <t xml:space="preserve">The programme </t>
    </r>
    <r>
      <rPr>
        <b/>
        <sz val="10"/>
        <color theme="1"/>
        <rFont val="Century Schoolbook"/>
        <family val="1"/>
      </rPr>
      <t>must</t>
    </r>
    <r>
      <rPr>
        <sz val="10"/>
        <color theme="1"/>
        <rFont val="Century Schoolbook"/>
        <family val="1"/>
      </rPr>
      <t xml:space="preserve"> be considered only after a needs assessment has indicated that there is a need for the programme to be conducted.</t>
    </r>
  </si>
  <si>
    <r>
      <t xml:space="preserve">The programme </t>
    </r>
    <r>
      <rPr>
        <b/>
        <sz val="10"/>
        <color theme="1"/>
        <rFont val="Century Schoolbook"/>
        <family val="1"/>
      </rPr>
      <t>must</t>
    </r>
    <r>
      <rPr>
        <sz val="10"/>
        <color theme="1"/>
        <rFont val="Century Schoolbook"/>
        <family val="1"/>
      </rPr>
      <t xml:space="preserve"> be considered only after a resources to support the programme have been identified.</t>
    </r>
  </si>
  <si>
    <r>
      <t xml:space="preserve">The programme content, approach and teaching-learning methods </t>
    </r>
    <r>
      <rPr>
        <b/>
        <sz val="10"/>
        <color theme="1"/>
        <rFont val="Century Schoolbook"/>
        <family val="1"/>
      </rPr>
      <t>must</t>
    </r>
    <r>
      <rPr>
        <sz val="10"/>
        <color theme="1"/>
        <rFont val="Century Schoolbook"/>
        <family val="1"/>
      </rPr>
      <t xml:space="preserve"> be appropriate and consistent, and supports the achievement of the programme learning outcomes.</t>
    </r>
  </si>
  <si>
    <r>
      <t xml:space="preserve">There </t>
    </r>
    <r>
      <rPr>
        <b/>
        <sz val="10"/>
        <color theme="1"/>
        <rFont val="Century Schoolbook"/>
        <family val="1"/>
      </rPr>
      <t>must</t>
    </r>
    <r>
      <rPr>
        <sz val="10"/>
        <color theme="1"/>
        <rFont val="Century Schoolbook"/>
        <family val="1"/>
      </rPr>
      <t xml:space="preserve"> be a variety of teaching-learning methods in order to achieve the eight domains of the learning outcomes and to ensure that students take responsibility for their own learning.</t>
    </r>
  </si>
  <si>
    <r>
      <t xml:space="preserve">The curriculum </t>
    </r>
    <r>
      <rPr>
        <b/>
        <sz val="10"/>
        <color theme="1"/>
        <rFont val="Century Schoolbook"/>
        <family val="1"/>
      </rPr>
      <t>should</t>
    </r>
    <r>
      <rPr>
        <sz val="10"/>
        <color theme="1"/>
        <rFont val="Century Schoolbook"/>
        <family val="1"/>
      </rPr>
      <t xml:space="preserve"> encourage multi-disciplinary approaches to enhance the personal development of the student through electives, study pathways and other means, which should be monitored and appraised.</t>
    </r>
  </si>
  <si>
    <r>
      <t xml:space="preserve">The needs analysis for the programme </t>
    </r>
    <r>
      <rPr>
        <b/>
        <sz val="10"/>
        <color theme="1"/>
        <rFont val="Century Schoolbook"/>
        <family val="1"/>
      </rPr>
      <t>should</t>
    </r>
    <r>
      <rPr>
        <sz val="10"/>
        <color theme="1"/>
        <rFont val="Century Schoolbook"/>
        <family val="1"/>
      </rPr>
      <t xml:space="preserve"> involve feedback from external sources including market, students, alumni, peers, and international experts whose commentaries should be utilised for purposes of curriculum improvement.</t>
    </r>
  </si>
  <si>
    <r>
      <t xml:space="preserve">There </t>
    </r>
    <r>
      <rPr>
        <b/>
        <sz val="10"/>
        <color theme="1"/>
        <rFont val="Century Schoolbook"/>
        <family val="1"/>
      </rPr>
      <t>should</t>
    </r>
    <r>
      <rPr>
        <sz val="10"/>
        <color theme="1"/>
        <rFont val="Century Schoolbook"/>
        <family val="1"/>
      </rPr>
      <t xml:space="preserve"> be co-curricular activities that will enrich students' experiences, and foster personal development and responsibility.</t>
    </r>
  </si>
  <si>
    <r>
      <t xml:space="preserve">The programme </t>
    </r>
    <r>
      <rPr>
        <b/>
        <sz val="10"/>
        <color theme="1"/>
        <rFont val="Century Schoolbook"/>
        <family val="1"/>
      </rPr>
      <t>must</t>
    </r>
    <r>
      <rPr>
        <sz val="10"/>
        <color theme="1"/>
        <rFont val="Century Schoolbook"/>
        <family val="1"/>
      </rPr>
      <t xml:space="preserve"> incorporate the core subject matter essential for the understanding of the concepts, principles and methods that support the programme outcomes.</t>
    </r>
  </si>
  <si>
    <r>
      <t xml:space="preserve">The programme </t>
    </r>
    <r>
      <rPr>
        <b/>
        <sz val="10"/>
        <color theme="1"/>
        <rFont val="Century Schoolbook"/>
        <family val="1"/>
      </rPr>
      <t>must</t>
    </r>
    <r>
      <rPr>
        <sz val="10"/>
        <color theme="1"/>
        <rFont val="Century Schoolbook"/>
        <family val="1"/>
      </rPr>
      <t xml:space="preserve"> fulfil the requirement of the discipline taking into account the appropriate discipline standards and international best practices for the field.</t>
    </r>
  </si>
  <si>
    <r>
      <t xml:space="preserve">The content of the programme </t>
    </r>
    <r>
      <rPr>
        <b/>
        <sz val="10"/>
        <color theme="1"/>
        <rFont val="Century Schoolbook"/>
        <family val="1"/>
      </rPr>
      <t>must</t>
    </r>
    <r>
      <rPr>
        <sz val="10"/>
        <color theme="1"/>
        <rFont val="Century Schoolbook"/>
        <family val="1"/>
      </rPr>
      <t xml:space="preserve"> be periodically reviewed to keep abreast with scientific, technological and knowledge development of the discipline, and with the needs of society.</t>
    </r>
  </si>
  <si>
    <r>
      <t xml:space="preserve">The department </t>
    </r>
    <r>
      <rPr>
        <b/>
        <sz val="10"/>
        <color theme="1"/>
        <rFont val="Century Schoolbook"/>
        <family val="1"/>
      </rPr>
      <t>should</t>
    </r>
    <r>
      <rPr>
        <sz val="10"/>
        <color theme="1"/>
        <rFont val="Century Schoolbook"/>
        <family val="1"/>
      </rPr>
      <t xml:space="preserve"> establish mecahnisms - through the use of the latest technology and through global networking - to access to real time information and to identify up-to-date topics of importanec for inclusion in the curriculum and its delivery.</t>
    </r>
  </si>
  <si>
    <r>
      <t xml:space="preserve">Students </t>
    </r>
    <r>
      <rPr>
        <b/>
        <sz val="10"/>
        <color theme="1"/>
        <rFont val="Century Schoolbook"/>
        <family val="1"/>
      </rPr>
      <t>must</t>
    </r>
    <r>
      <rPr>
        <sz val="10"/>
        <color theme="1"/>
        <rFont val="Century Schoolbook"/>
        <family val="1"/>
      </rPr>
      <t xml:space="preserve"> be provided with the most current writtenn information about the aims, outline, learning outcomes, and methods of assessment of the programme.</t>
    </r>
  </si>
  <si>
    <r>
      <t xml:space="preserve">The programme </t>
    </r>
    <r>
      <rPr>
        <b/>
        <sz val="10"/>
        <color theme="1"/>
        <rFont val="Century Schoolbook"/>
        <family val="1"/>
      </rPr>
      <t>must</t>
    </r>
    <r>
      <rPr>
        <sz val="10"/>
        <color theme="1"/>
        <rFont val="Century Schoolbook"/>
        <family val="1"/>
      </rPr>
      <t xml:space="preserve"> have an appropriate coordinator and team of academic staff (e.g., a programme committee) responsible for the planning, implementation, evaluation and improvement of the programme.</t>
    </r>
  </si>
  <si>
    <r>
      <t xml:space="preserve">The programme team </t>
    </r>
    <r>
      <rPr>
        <b/>
        <sz val="10"/>
        <color theme="1"/>
        <rFont val="Century Schoolbook"/>
        <family val="1"/>
      </rPr>
      <t>must</t>
    </r>
    <r>
      <rPr>
        <sz val="10"/>
        <color theme="1"/>
        <rFont val="Century Schoolbook"/>
        <family val="1"/>
      </rPr>
      <t xml:space="preserve"> have authority and established procedures for planning and monitoring the programme.</t>
    </r>
  </si>
  <si>
    <r>
      <t xml:space="preserve">The programme team </t>
    </r>
    <r>
      <rPr>
        <b/>
        <sz val="10"/>
        <color theme="1"/>
        <rFont val="Century Schoolbook"/>
        <family val="1"/>
      </rPr>
      <t>must</t>
    </r>
    <r>
      <rPr>
        <sz val="10"/>
        <color theme="1"/>
        <rFont val="Century Schoolbook"/>
        <family val="1"/>
      </rPr>
      <t xml:space="preserve"> have adequate resources to implement the teaching and learning activities, and conduct programme evaluation for quality improvement.</t>
    </r>
  </si>
  <si>
    <r>
      <t xml:space="preserve">The programme, especially its content and delivery, </t>
    </r>
    <r>
      <rPr>
        <b/>
        <sz val="10"/>
        <color theme="1"/>
        <rFont val="Century Schoolbook"/>
        <family val="1"/>
      </rPr>
      <t xml:space="preserve">must </t>
    </r>
    <r>
      <rPr>
        <sz val="10"/>
        <color theme="1"/>
        <rFont val="Century Schoolbook"/>
        <family val="1"/>
      </rPr>
      <t>be regularly reviewed and evaluated and the results utilised to assure quality. (at level 6 and above of the MQF, the review must involve external examiners).</t>
    </r>
  </si>
  <si>
    <r>
      <t xml:space="preserve">The department </t>
    </r>
    <r>
      <rPr>
        <b/>
        <sz val="10"/>
        <color theme="1"/>
        <rFont val="Century Schoolbook"/>
        <family val="1"/>
      </rPr>
      <t>must</t>
    </r>
    <r>
      <rPr>
        <sz val="10"/>
        <color theme="1"/>
        <rFont val="Century Schoolbook"/>
        <family val="1"/>
      </rPr>
      <t xml:space="preserve"> provide its student a conducive learning environment in which scholarly and creative achievements are nurtured.</t>
    </r>
  </si>
  <si>
    <r>
      <t xml:space="preserve">Innovations to improve teaching and learning </t>
    </r>
    <r>
      <rPr>
        <b/>
        <sz val="10"/>
        <color theme="1"/>
        <rFont val="Century Schoolbook"/>
        <family val="1"/>
      </rPr>
      <t>should</t>
    </r>
    <r>
      <rPr>
        <sz val="10"/>
        <color theme="1"/>
        <rFont val="Century Schoolbook"/>
        <family val="1"/>
      </rPr>
      <t xml:space="preserve"> be developed, supported, and evaluated.</t>
    </r>
  </si>
  <si>
    <r>
      <t xml:space="preserve">Innovations on improving teaching and learning </t>
    </r>
    <r>
      <rPr>
        <b/>
        <sz val="10"/>
        <color theme="1"/>
        <rFont val="Century Schoolbook"/>
        <family val="1"/>
      </rPr>
      <t>should</t>
    </r>
    <r>
      <rPr>
        <sz val="10"/>
        <color theme="1"/>
        <rFont val="Century Schoolbook"/>
        <family val="1"/>
      </rPr>
      <t xml:space="preserve"> be done in consultation with principal stakeholders and experts, internally and externally.</t>
    </r>
  </si>
  <si>
    <r>
      <t xml:space="preserve">The review and evaluation of the programme </t>
    </r>
    <r>
      <rPr>
        <b/>
        <sz val="10"/>
        <color theme="1"/>
        <rFont val="Century Schoolbook"/>
        <family val="1"/>
      </rPr>
      <t>should</t>
    </r>
    <r>
      <rPr>
        <sz val="10"/>
        <color theme="1"/>
        <rFont val="Century Schoolbook"/>
        <family val="1"/>
      </rPr>
      <t xml:space="preserve"> involve stakeholders as well as external expertise nationally and internationally.</t>
    </r>
  </si>
  <si>
    <r>
      <t xml:space="preserve">The department </t>
    </r>
    <r>
      <rPr>
        <b/>
        <sz val="10"/>
        <color theme="1"/>
        <rFont val="Century Schoolbook"/>
        <family val="1"/>
      </rPr>
      <t>must</t>
    </r>
    <r>
      <rPr>
        <sz val="10"/>
        <color theme="1"/>
        <rFont val="Century Schoolbook"/>
        <family val="1"/>
      </rPr>
      <t xml:space="preserve"> have linkages with all levels of stakeholders outside of the department for the purposes of curriculum planning, implementation and review.</t>
    </r>
  </si>
  <si>
    <r>
      <t xml:space="preserve">The programme team </t>
    </r>
    <r>
      <rPr>
        <b/>
        <sz val="10"/>
        <color theme="1"/>
        <rFont val="Century Schoolbook"/>
        <family val="1"/>
      </rPr>
      <t>should</t>
    </r>
    <r>
      <rPr>
        <sz val="10"/>
        <color theme="1"/>
        <rFont val="Century Schoolbook"/>
        <family val="1"/>
      </rPr>
      <t xml:space="preserve"> obtain feedback from employers and use the
information for curriculum improvement, including for purposes of student
placement, training and workplace exposure.</t>
    </r>
  </si>
  <si>
    <r>
      <t xml:space="preserve">Students </t>
    </r>
    <r>
      <rPr>
        <b/>
        <sz val="10"/>
        <color theme="1"/>
        <rFont val="Century Schoolbook"/>
        <family val="1"/>
      </rPr>
      <t>should</t>
    </r>
    <r>
      <rPr>
        <sz val="10"/>
        <color theme="1"/>
        <rFont val="Century Schoolbook"/>
        <family val="1"/>
      </rPr>
      <t xml:space="preserve"> be given the opportunity to develop linkages with
external stakeholders.</t>
    </r>
  </si>
  <si>
    <r>
      <t xml:space="preserve">Assessment principles, methods and practices </t>
    </r>
    <r>
      <rPr>
        <b/>
        <sz val="10"/>
        <color theme="1"/>
        <rFont val="Century Schoolbook"/>
        <family val="1"/>
      </rPr>
      <t>must</t>
    </r>
    <r>
      <rPr>
        <sz val="10"/>
        <color theme="1"/>
        <rFont val="Century Schoolbook"/>
        <family val="1"/>
      </rPr>
      <t xml:space="preserve"> be aligned with learning outcomes and programme content.</t>
    </r>
  </si>
  <si>
    <r>
      <t xml:space="preserve">The assessment </t>
    </r>
    <r>
      <rPr>
        <b/>
        <sz val="10"/>
        <color theme="1"/>
        <rFont val="Century Schoolbook"/>
        <family val="1"/>
      </rPr>
      <t>must</t>
    </r>
    <r>
      <rPr>
        <sz val="10"/>
        <color theme="1"/>
        <rFont val="Century Schoolbook"/>
        <family val="1"/>
      </rPr>
      <t xml:space="preserve"> be consistent with the levels defined in the MQF, the eight domains of learning outcomes and the programme standards.</t>
    </r>
  </si>
  <si>
    <r>
      <t xml:space="preserve">The link between assessment and learning outcomes in the programme </t>
    </r>
    <r>
      <rPr>
        <b/>
        <sz val="10"/>
        <color theme="1"/>
        <rFont val="Century Schoolbook"/>
        <family val="1"/>
      </rPr>
      <t>should</t>
    </r>
    <r>
      <rPr>
        <sz val="10"/>
        <color theme="1"/>
        <rFont val="Century Schoolbook"/>
        <family val="1"/>
      </rPr>
      <t xml:space="preserve"> be reviewed periodically to ensure its effectiveness.</t>
    </r>
  </si>
  <si>
    <r>
      <t xml:space="preserve">The frequency, methods, and criteria of student assessment - including the grading criteria - </t>
    </r>
    <r>
      <rPr>
        <b/>
        <sz val="10"/>
        <color theme="1"/>
        <rFont val="Century Schoolbook"/>
        <family val="1"/>
      </rPr>
      <t>must</t>
    </r>
    <r>
      <rPr>
        <sz val="10"/>
        <color theme="1"/>
        <rFont val="Century Schoolbook"/>
        <family val="1"/>
      </rPr>
      <t xml:space="preserve"> be documented and communicated to students on the commencement of the programme.</t>
    </r>
  </si>
  <si>
    <r>
      <t xml:space="preserve">A variety of methods and tools </t>
    </r>
    <r>
      <rPr>
        <b/>
        <sz val="10"/>
        <color theme="1"/>
        <rFont val="Century Schoolbook"/>
        <family val="1"/>
      </rPr>
      <t>must</t>
    </r>
    <r>
      <rPr>
        <sz val="10"/>
        <color theme="1"/>
        <rFont val="Century Schoolbook"/>
        <family val="1"/>
      </rPr>
      <t xml:space="preserve"> be used appropriately to assess the learning outcomes and competencies.</t>
    </r>
  </si>
  <si>
    <r>
      <t xml:space="preserve">There </t>
    </r>
    <r>
      <rPr>
        <b/>
        <sz val="10"/>
        <color theme="1"/>
        <rFont val="Century Schoolbook"/>
        <family val="1"/>
      </rPr>
      <t>must</t>
    </r>
    <r>
      <rPr>
        <sz val="10"/>
        <color theme="1"/>
        <rFont val="Century Schoolbook"/>
        <family val="1"/>
      </rPr>
      <t xml:space="preserve"> be mechanisms to ensure the validity, reliability, consistency, currency and fairness of the assessment methods.</t>
    </r>
  </si>
  <si>
    <r>
      <t xml:space="preserve">The assessment system </t>
    </r>
    <r>
      <rPr>
        <b/>
        <sz val="10"/>
        <color theme="1"/>
        <rFont val="Century Schoolbook"/>
        <family val="1"/>
      </rPr>
      <t>must</t>
    </r>
    <r>
      <rPr>
        <sz val="10"/>
        <color theme="1"/>
        <rFont val="Century Schoolbook"/>
        <family val="1"/>
      </rPr>
      <t xml:space="preserve"> be reviewed at appropriate scheduled intervals.</t>
    </r>
  </si>
  <si>
    <r>
      <t xml:space="preserve">The methods of assessing </t>
    </r>
    <r>
      <rPr>
        <b/>
        <sz val="10"/>
        <color theme="1"/>
        <rFont val="Century Schoolbook"/>
        <family val="1"/>
      </rPr>
      <t>should</t>
    </r>
    <r>
      <rPr>
        <sz val="10"/>
        <color theme="1"/>
        <rFont val="Century Schoolbook"/>
        <family val="1"/>
      </rPr>
      <t xml:space="preserve"> be comparable to international best practices.</t>
    </r>
  </si>
  <si>
    <r>
      <t xml:space="preserve">The review of the assessment system </t>
    </r>
    <r>
      <rPr>
        <b/>
        <sz val="10"/>
        <color theme="1"/>
        <rFont val="Century Schoolbook"/>
        <family val="1"/>
      </rPr>
      <t>should</t>
    </r>
    <r>
      <rPr>
        <sz val="10"/>
        <color theme="1"/>
        <rFont val="Century Schoolbook"/>
        <family val="1"/>
      </rPr>
      <t xml:space="preserve"> be done in consultation with external experts, both locally and internationally.</t>
    </r>
  </si>
  <si>
    <r>
      <t xml:space="preserve">Student assessment results </t>
    </r>
    <r>
      <rPr>
        <b/>
        <sz val="10"/>
        <color theme="1"/>
        <rFont val="Century Schoolbook"/>
        <family val="1"/>
      </rPr>
      <t>must</t>
    </r>
    <r>
      <rPr>
        <sz val="10"/>
        <color theme="1"/>
        <rFont val="Century Schoolbook"/>
        <family val="1"/>
      </rPr>
      <t xml:space="preserve"> be communicated to the student within reasonable time.</t>
    </r>
  </si>
  <si>
    <r>
      <t xml:space="preserve">Changes to student assessment methods </t>
    </r>
    <r>
      <rPr>
        <b/>
        <sz val="10"/>
        <color theme="1"/>
        <rFont val="Century Schoolbook"/>
        <family val="1"/>
      </rPr>
      <t>must</t>
    </r>
    <r>
      <rPr>
        <sz val="10"/>
        <color theme="1"/>
        <rFont val="Century Schoolbook"/>
        <family val="1"/>
      </rPr>
      <t xml:space="preserve"> follow established procedures and regulations and communicated to students prior to their implementation.</t>
    </r>
  </si>
  <si>
    <r>
      <t xml:space="preserve">There </t>
    </r>
    <r>
      <rPr>
        <b/>
        <sz val="10"/>
        <color theme="1"/>
        <rFont val="Century Schoolbook"/>
        <family val="1"/>
      </rPr>
      <t>must</t>
    </r>
    <r>
      <rPr>
        <sz val="10"/>
        <color theme="1"/>
        <rFont val="Century Schoolbook"/>
        <family val="1"/>
      </rPr>
      <t xml:space="preserve"> be mechanisms to ensure the security of assessment documents and records.</t>
    </r>
  </si>
  <si>
    <r>
      <t xml:space="preserve">The programme grading, assessment and appeal policies and practices </t>
    </r>
    <r>
      <rPr>
        <b/>
        <sz val="10"/>
        <color theme="1"/>
        <rFont val="Century Schoolbook"/>
        <family val="1"/>
      </rPr>
      <t>must</t>
    </r>
    <r>
      <rPr>
        <sz val="10"/>
        <color theme="1"/>
        <rFont val="Century Schoolbook"/>
        <family val="1"/>
      </rPr>
      <t xml:space="preserve"> be publicised.</t>
    </r>
  </si>
  <si>
    <r>
      <t xml:space="preserve">The department and its academic staff </t>
    </r>
    <r>
      <rPr>
        <b/>
        <sz val="10"/>
        <color theme="1"/>
        <rFont val="Century Schoolbook"/>
        <family val="1"/>
      </rPr>
      <t>should</t>
    </r>
    <r>
      <rPr>
        <sz val="10"/>
        <color theme="1"/>
        <rFont val="Century Schoolbook"/>
        <family val="1"/>
      </rPr>
      <t xml:space="preserve"> have sufficient autonomy in the management of student assessment.</t>
    </r>
  </si>
  <si>
    <r>
      <t xml:space="preserve">There </t>
    </r>
    <r>
      <rPr>
        <b/>
        <sz val="10"/>
        <color theme="1"/>
        <rFont val="Century Schoolbook"/>
        <family val="1"/>
      </rPr>
      <t>should</t>
    </r>
    <r>
      <rPr>
        <sz val="10"/>
        <color theme="1"/>
        <rFont val="Century Schoolbook"/>
        <family val="1"/>
      </rPr>
      <t xml:space="preserve"> be independent external scrutiny to evaluate and improve the management of student assessment, including formal certification of the processes.</t>
    </r>
  </si>
  <si>
    <r>
      <t>The department</t>
    </r>
    <r>
      <rPr>
        <b/>
        <sz val="10"/>
        <color theme="1"/>
        <rFont val="Century Schoolbook"/>
        <family val="1"/>
      </rPr>
      <t xml:space="preserve"> must</t>
    </r>
    <r>
      <rPr>
        <sz val="10"/>
        <color theme="1"/>
        <rFont val="Century Schoolbook"/>
        <family val="1"/>
      </rPr>
      <t xml:space="preserve"> support and complement the HEP's policies, procedures and mechanisms for regular reviewing and updating of its structures, functions, startegies and core activities to ensure continous quality improvement. </t>
    </r>
  </si>
  <si>
    <r>
      <t xml:space="preserve">The department </t>
    </r>
    <r>
      <rPr>
        <b/>
        <sz val="10"/>
        <color theme="1"/>
        <rFont val="Century Schoolbook"/>
        <family val="1"/>
      </rPr>
      <t>must</t>
    </r>
    <r>
      <rPr>
        <sz val="10"/>
        <color theme="1"/>
        <rFont val="Century Schoolbook"/>
        <family val="1"/>
      </rPr>
      <t xml:space="preserve"> initiate a review of the programme, implements its recommedations, and record the achievements accomplished in the quality improvement of the programme.</t>
    </r>
  </si>
  <si>
    <r>
      <t xml:space="preserve">The person or unit responsible for internal quality assurance of the department </t>
    </r>
    <r>
      <rPr>
        <b/>
        <sz val="10"/>
        <color theme="1"/>
        <rFont val="Century Schoolbook"/>
        <family val="1"/>
      </rPr>
      <t>should</t>
    </r>
    <r>
      <rPr>
        <sz val="10"/>
        <color theme="1"/>
        <rFont val="Century Schoolbook"/>
        <family val="1"/>
      </rPr>
      <t xml:space="preserve"> play a prominent role in the policy processes of the department.</t>
    </r>
  </si>
  <si>
    <r>
      <t xml:space="preserve">The department </t>
    </r>
    <r>
      <rPr>
        <b/>
        <sz val="10"/>
        <color theme="1"/>
        <rFont val="Century Schoolbook"/>
        <family val="1"/>
      </rPr>
      <t>should</t>
    </r>
    <r>
      <rPr>
        <sz val="10"/>
        <color theme="1"/>
        <rFont val="Century Schoolbook"/>
        <family val="1"/>
      </rPr>
      <t xml:space="preserve"> embrace the spirit of continual quality improvement based on prospective studies and analyses, that leads to the revisions of its current policies and practices, taking into consideration past experiences, present conditions, and future possibilities.</t>
    </r>
  </si>
  <si>
    <r>
      <t xml:space="preserve">The policies and practices of the department </t>
    </r>
    <r>
      <rPr>
        <b/>
        <sz val="10"/>
        <color theme="1"/>
        <rFont val="Century Schoolbook"/>
        <family val="1"/>
      </rPr>
      <t>must</t>
    </r>
    <r>
      <rPr>
        <sz val="10"/>
        <color theme="1"/>
        <rFont val="Century Schoolbook"/>
        <family val="1"/>
      </rPr>
      <t xml:space="preserve"> be consistent with the statement of purpose of the HEP.</t>
    </r>
  </si>
  <si>
    <r>
      <t xml:space="preserve">The department </t>
    </r>
    <r>
      <rPr>
        <b/>
        <sz val="10"/>
        <color theme="1"/>
        <rFont val="Century Schoolbook"/>
        <family val="1"/>
      </rPr>
      <t>must</t>
    </r>
    <r>
      <rPr>
        <sz val="10"/>
        <color theme="1"/>
        <rFont val="Century Schoolbook"/>
        <family val="1"/>
      </rPr>
      <t xml:space="preserve"> clarify its governance structures and functions, the relationships within them, and their impact on the programme, and these must be communicated to all parties involved based on principles of transparency, accountability and authority.</t>
    </r>
  </si>
  <si>
    <r>
      <t xml:space="preserve">The department </t>
    </r>
    <r>
      <rPr>
        <b/>
        <sz val="10"/>
        <color theme="1"/>
        <rFont val="Century Schoolbook"/>
        <family val="1"/>
      </rPr>
      <t>must</t>
    </r>
    <r>
      <rPr>
        <sz val="10"/>
        <color theme="1"/>
        <rFont val="Century Schoolbook"/>
        <family val="1"/>
      </rPr>
      <t xml:space="preserve"> be an active policy-making body with an adequate degree of autonomy.</t>
    </r>
  </si>
  <si>
    <r>
      <t xml:space="preserve">Mechanisms to ensure functional integration and comparability of educational quality </t>
    </r>
    <r>
      <rPr>
        <b/>
        <sz val="10"/>
        <color theme="1"/>
        <rFont val="Century Schoolbook"/>
        <family val="1"/>
      </rPr>
      <t>must</t>
    </r>
    <r>
      <rPr>
        <sz val="10"/>
        <color theme="1"/>
        <rFont val="Century Schoolbook"/>
        <family val="1"/>
      </rPr>
      <t xml:space="preserve"> be established for programmes conducted in campuses that are geographically separated.</t>
    </r>
  </si>
  <si>
    <r>
      <t xml:space="preserve">The department </t>
    </r>
    <r>
      <rPr>
        <b/>
        <sz val="10"/>
        <color theme="1"/>
        <rFont val="Century Schoolbook"/>
        <family val="1"/>
      </rPr>
      <t>should</t>
    </r>
    <r>
      <rPr>
        <sz val="10"/>
        <color theme="1"/>
        <rFont val="Century Schoolbook"/>
        <family val="1"/>
      </rPr>
      <t xml:space="preserve"> have a comprehensive, interconnected and institutionalised committee system responsible for programmes that takes into consideration, among others, internal and external consultation, feedback, market needs analysis and employability projections.</t>
    </r>
  </si>
  <si>
    <r>
      <t xml:space="preserve">The governance principles </t>
    </r>
    <r>
      <rPr>
        <b/>
        <sz val="10"/>
        <color theme="1"/>
        <rFont val="Century Schoolbook"/>
        <family val="1"/>
      </rPr>
      <t>should</t>
    </r>
    <r>
      <rPr>
        <sz val="10"/>
        <color theme="1"/>
        <rFont val="Century Schoolbook"/>
        <family val="1"/>
      </rPr>
      <t xml:space="preserve"> reflect the representation and participation of academic staff, students and other stakeholders.</t>
    </r>
  </si>
  <si>
    <r>
      <t xml:space="preserve">The criteria for the appointment and the responsibilities of the academic leadership for the programme </t>
    </r>
    <r>
      <rPr>
        <b/>
        <sz val="10"/>
        <color theme="1"/>
        <rFont val="Century Schoolbook"/>
        <family val="1"/>
      </rPr>
      <t>must</t>
    </r>
    <r>
      <rPr>
        <sz val="10"/>
        <color theme="1"/>
        <rFont val="Century Schoolbook"/>
        <family val="1"/>
      </rPr>
      <t xml:space="preserve"> be clearly stated. </t>
    </r>
  </si>
  <si>
    <r>
      <t xml:space="preserve">The academic leadership of the programme </t>
    </r>
    <r>
      <rPr>
        <b/>
        <sz val="10"/>
        <color theme="1"/>
        <rFont val="Century Schoolbook"/>
        <family val="1"/>
      </rPr>
      <t>must</t>
    </r>
    <r>
      <rPr>
        <sz val="10"/>
        <color theme="1"/>
        <rFont val="Century Schoolbook"/>
        <family val="1"/>
      </rPr>
      <t xml:space="preserve"> be held by those with the appropriate qualifications and experience, and with sufficient authority for  curriculum design, delivery and review.</t>
    </r>
  </si>
  <si>
    <r>
      <t xml:space="preserve">Mechanisms and processes </t>
    </r>
    <r>
      <rPr>
        <b/>
        <sz val="10"/>
        <color theme="1"/>
        <rFont val="Century Schoolbook"/>
        <family val="1"/>
      </rPr>
      <t>must</t>
    </r>
    <r>
      <rPr>
        <sz val="10"/>
        <color theme="1"/>
        <rFont val="Century Schoolbook"/>
        <family val="1"/>
      </rPr>
      <t xml:space="preserve"> be in place to allow for communication between the programme and the HEP leaderships in relation to matters such as staff recruitment and training, student admission, and allocation of resources and decision-making processes.</t>
    </r>
  </si>
  <si>
    <r>
      <t xml:space="preserve">The academic </t>
    </r>
    <r>
      <rPr>
        <b/>
        <sz val="10"/>
        <color theme="1"/>
        <rFont val="Century Schoolbook"/>
        <family val="1"/>
      </rPr>
      <t>should</t>
    </r>
    <r>
      <rPr>
        <sz val="10"/>
        <color theme="1"/>
        <rFont val="Century Schoolbook"/>
        <family val="1"/>
      </rPr>
      <t xml:space="preserve"> be evaluated at defined intervals with respect to the performance of the programme. </t>
    </r>
  </si>
  <si>
    <r>
      <t xml:space="preserve">The academic leadership </t>
    </r>
    <r>
      <rPr>
        <b/>
        <sz val="10"/>
        <color theme="1"/>
        <rFont val="Century Schoolbook"/>
        <family val="1"/>
      </rPr>
      <t>should</t>
    </r>
    <r>
      <rPr>
        <sz val="10"/>
        <color theme="1"/>
        <rFont val="Century Schoolbook"/>
        <family val="1"/>
      </rPr>
      <t xml:space="preserve"> take on the responsibility of creating a conducive environment to generate innovation and creativity.</t>
    </r>
  </si>
  <si>
    <r>
      <t xml:space="preserve">The administrative staff and the department </t>
    </r>
    <r>
      <rPr>
        <b/>
        <sz val="10"/>
        <color theme="1"/>
        <rFont val="Century Schoolbook"/>
        <family val="1"/>
      </rPr>
      <t>must</t>
    </r>
    <r>
      <rPr>
        <sz val="10"/>
        <color theme="1"/>
        <rFont val="Century Schoolbook"/>
        <family val="1"/>
      </rPr>
      <t xml:space="preserve"> be appropriate and sufficient to support the implementation of the programme and related activities, and to ensure good management and deployment of the resources.</t>
    </r>
  </si>
  <si>
    <r>
      <t xml:space="preserve">The </t>
    </r>
    <r>
      <rPr>
        <b/>
        <sz val="10"/>
        <color theme="1"/>
        <rFont val="Century Schoolbook"/>
        <family val="1"/>
      </rPr>
      <t>must</t>
    </r>
    <r>
      <rPr>
        <sz val="10"/>
        <color theme="1"/>
        <rFont val="Century Schoolbook"/>
        <family val="1"/>
      </rPr>
      <t xml:space="preserve"> conduct regular performance review of the programme's administrative and management staff.</t>
    </r>
  </si>
  <si>
    <r>
      <t xml:space="preserve">The department </t>
    </r>
    <r>
      <rPr>
        <b/>
        <sz val="10"/>
        <color theme="1"/>
        <rFont val="Century Schoolbook"/>
        <family val="1"/>
      </rPr>
      <t>should</t>
    </r>
    <r>
      <rPr>
        <sz val="10"/>
        <color theme="1"/>
        <rFont val="Century Schoolbook"/>
        <family val="1"/>
      </rPr>
      <t xml:space="preserve"> have an advanced training scheme for the administrative and management staff to fulfil the specific needs of the programme, for example, risk management, maintenance of specialised equipment, and additional technical skills.</t>
    </r>
  </si>
  <si>
    <r>
      <t xml:space="preserve">The departmental policies and practices concerning the nature and security of student and academic staff records </t>
    </r>
    <r>
      <rPr>
        <b/>
        <sz val="10"/>
        <color theme="1"/>
        <rFont val="Century Schoolbook"/>
        <family val="1"/>
      </rPr>
      <t>must</t>
    </r>
    <r>
      <rPr>
        <sz val="10"/>
        <color theme="1"/>
        <rFont val="Century Schoolbook"/>
        <family val="1"/>
      </rPr>
      <t xml:space="preserve"> be consistent with that of the HEP.</t>
    </r>
  </si>
  <si>
    <r>
      <t xml:space="preserve">The department </t>
    </r>
    <r>
      <rPr>
        <b/>
        <sz val="10"/>
        <color theme="1"/>
        <rFont val="Century Schoolbook"/>
        <family val="1"/>
      </rPr>
      <t>must</t>
    </r>
    <r>
      <rPr>
        <sz val="10"/>
        <color theme="1"/>
        <rFont val="Century Schoolbook"/>
        <family val="1"/>
      </rPr>
      <t xml:space="preserve"> implement policies that have been established by the HEP on the rights of individual privacy and the confidentiality of records.</t>
    </r>
  </si>
  <si>
    <r>
      <t xml:space="preserve">The department </t>
    </r>
    <r>
      <rPr>
        <b/>
        <sz val="10"/>
        <color theme="1"/>
        <rFont val="Century Schoolbook"/>
        <family val="1"/>
      </rPr>
      <t>should</t>
    </r>
    <r>
      <rPr>
        <sz val="10"/>
        <color theme="1"/>
        <rFont val="Century Schoolbook"/>
        <family val="1"/>
      </rPr>
      <t xml:space="preserve"> continuously review policies on security of records including increased use of electronic technologies and its safety systems.</t>
    </r>
  </si>
  <si>
    <r>
      <t xml:space="preserve">Various aspects of students performance and progression </t>
    </r>
    <r>
      <rPr>
        <b/>
        <sz val="10"/>
        <color theme="1"/>
        <rFont val="Century Schoolbook"/>
        <family val="1"/>
      </rPr>
      <t>must</t>
    </r>
    <r>
      <rPr>
        <sz val="10"/>
        <color theme="1"/>
        <rFont val="Century Schoolbook"/>
        <family val="1"/>
      </rPr>
      <t xml:space="preserve"> be analysed in relation to the objectives, the curriculum and the learning outcomes of the programme.</t>
    </r>
  </si>
  <si>
    <r>
      <t xml:space="preserve">There </t>
    </r>
    <r>
      <rPr>
        <b/>
        <sz val="10"/>
        <color theme="1"/>
        <rFont val="Century Schoolbook"/>
        <family val="1"/>
      </rPr>
      <t>must</t>
    </r>
    <r>
      <rPr>
        <sz val="10"/>
        <color theme="1"/>
        <rFont val="Century Schoolbook"/>
        <family val="1"/>
      </rPr>
      <t xml:space="preserve"> be a programme evaluation, done periodically, using proper mechanisms and resources, including benchmark data, teaching-learning methods and technologies, administration and related educational services, as well as feedback from principal stakeholders.</t>
    </r>
  </si>
  <si>
    <r>
      <t xml:space="preserve">There </t>
    </r>
    <r>
      <rPr>
        <b/>
        <sz val="10"/>
        <color theme="1"/>
        <rFont val="Century Schoolbook"/>
        <family val="1"/>
      </rPr>
      <t>must</t>
    </r>
    <r>
      <rPr>
        <sz val="10"/>
        <color theme="1"/>
        <rFont val="Century Schoolbook"/>
        <family val="1"/>
      </rPr>
      <t xml:space="preserve"> be a programme review committee in the department headed by a designated coordinator.</t>
    </r>
  </si>
  <si>
    <r>
      <t xml:space="preserve">In collaborative arrangements, the partners involved </t>
    </r>
    <r>
      <rPr>
        <b/>
        <sz val="10"/>
        <color theme="1"/>
        <rFont val="Century Schoolbook"/>
        <family val="1"/>
      </rPr>
      <t>must</t>
    </r>
    <r>
      <rPr>
        <sz val="10"/>
        <color theme="1"/>
        <rFont val="Century Schoolbook"/>
        <family val="1"/>
      </rPr>
      <t xml:space="preserve"> share the responsibilities of the programme monitoring and review.</t>
    </r>
  </si>
  <si>
    <r>
      <t xml:space="preserve">The department's self-review processes </t>
    </r>
    <r>
      <rPr>
        <b/>
        <sz val="10"/>
        <color theme="1"/>
        <rFont val="Century Schoolbook"/>
        <family val="1"/>
      </rPr>
      <t xml:space="preserve">should </t>
    </r>
    <r>
      <rPr>
        <sz val="10"/>
        <color theme="1"/>
        <rFont val="Century Schoolbook"/>
        <family val="1"/>
      </rPr>
      <t>be able to identify areas of concerns and demonstrate ways to improve the programme.</t>
    </r>
  </si>
  <si>
    <r>
      <t xml:space="preserve">Programme evaluation </t>
    </r>
    <r>
      <rPr>
        <b/>
        <sz val="10"/>
        <color theme="1"/>
        <rFont val="Century Schoolbook"/>
        <family val="1"/>
      </rPr>
      <t>must</t>
    </r>
    <r>
      <rPr>
        <sz val="10"/>
        <color theme="1"/>
        <rFont val="Century Schoolbook"/>
        <family val="1"/>
      </rPr>
      <t xml:space="preserve"> involve the relevant stakeholders.</t>
    </r>
  </si>
  <si>
    <r>
      <t xml:space="preserve">Stakeholders </t>
    </r>
    <r>
      <rPr>
        <b/>
        <sz val="10"/>
        <color theme="1"/>
        <rFont val="Century Schoolbook"/>
        <family val="1"/>
      </rPr>
      <t>should</t>
    </r>
    <r>
      <rPr>
        <sz val="10"/>
        <color theme="1"/>
        <rFont val="Century Schoolbook"/>
        <family val="1"/>
      </rPr>
      <t xml:space="preserve"> have access to the report on programme review, and their views considered.</t>
    </r>
  </si>
  <si>
    <r>
      <t xml:space="preserve">Stakeholder feedback - particularly that of the alumni and employers - </t>
    </r>
    <r>
      <rPr>
        <b/>
        <sz val="10"/>
        <color theme="1"/>
        <rFont val="Century Schoolbook"/>
        <family val="1"/>
      </rPr>
      <t xml:space="preserve">should </t>
    </r>
    <r>
      <rPr>
        <sz val="10"/>
        <color theme="1"/>
        <rFont val="Century Schoolbook"/>
        <family val="1"/>
      </rPr>
      <t>be incorporated into a programme review exercise.</t>
    </r>
  </si>
  <si>
    <r>
      <t xml:space="preserve">For a professional programme, the department </t>
    </r>
    <r>
      <rPr>
        <b/>
        <sz val="10"/>
        <color theme="1"/>
        <rFont val="Century Schoolbook"/>
        <family val="1"/>
      </rPr>
      <t>should</t>
    </r>
    <r>
      <rPr>
        <sz val="10"/>
        <color theme="1"/>
        <rFont val="Century Schoolbook"/>
        <family val="1"/>
      </rPr>
      <t xml:space="preserve"> engage the relevant professional body in its programme evaluation exercise.</t>
    </r>
  </si>
  <si>
    <r>
      <t xml:space="preserve">The programme </t>
    </r>
    <r>
      <rPr>
        <b/>
        <sz val="10"/>
        <color theme="1"/>
        <rFont val="Century Schoolbook"/>
        <family val="1"/>
      </rPr>
      <t>must</t>
    </r>
    <r>
      <rPr>
        <sz val="10"/>
        <color theme="1"/>
        <rFont val="Century Schoolbook"/>
        <family val="1"/>
      </rPr>
      <t xml:space="preserve"> have sufficient and appropriate physical facilities for training and educational resources to ensure its effective delivery.</t>
    </r>
  </si>
  <si>
    <r>
      <t xml:space="preserve">The physical facilities </t>
    </r>
    <r>
      <rPr>
        <b/>
        <sz val="10"/>
        <color theme="1"/>
        <rFont val="Century Schoolbook"/>
        <family val="1"/>
      </rPr>
      <t>must</t>
    </r>
    <r>
      <rPr>
        <sz val="10"/>
        <color theme="1"/>
        <rFont val="Century Schoolbook"/>
        <family val="1"/>
      </rPr>
      <t xml:space="preserve"> comply with the relevant laws, and with health and safety regulations.</t>
    </r>
  </si>
  <si>
    <r>
      <t xml:space="preserve">The library and resource centre </t>
    </r>
    <r>
      <rPr>
        <b/>
        <sz val="10"/>
        <color theme="1"/>
        <rFont val="Century Schoolbook"/>
        <family val="1"/>
      </rPr>
      <t>must</t>
    </r>
    <r>
      <rPr>
        <sz val="10"/>
        <color theme="1"/>
        <rFont val="Century Schoolbook"/>
        <family val="1"/>
      </rPr>
      <t xml:space="preserve"> have adequate andup-to-date reference materials and qualified staff that meet the need of the programme and research amongst academic staff and  students. this would include provisions for appropriate computer and information and communication technology-mediated reference materials.</t>
    </r>
  </si>
  <si>
    <r>
      <t xml:space="preserve">Equipments and facilities for training </t>
    </r>
    <r>
      <rPr>
        <b/>
        <sz val="10"/>
        <color theme="1"/>
        <rFont val="Century Schoolbook"/>
        <family val="1"/>
      </rPr>
      <t>must</t>
    </r>
    <r>
      <rPr>
        <sz val="10"/>
        <color theme="1"/>
        <rFont val="Century Schoolbook"/>
        <family val="1"/>
      </rPr>
      <t xml:space="preserve"> be adequately provided for in practical-based programmes.</t>
    </r>
  </si>
  <si>
    <r>
      <t xml:space="preserve">For research-based programmes and programmes with a a substantial research component, the department </t>
    </r>
    <r>
      <rPr>
        <b/>
        <sz val="10"/>
        <color theme="1"/>
        <rFont val="Century Schoolbook"/>
        <family val="1"/>
      </rPr>
      <t>must</t>
    </r>
    <r>
      <rPr>
        <sz val="10"/>
        <color theme="1"/>
        <rFont val="Century Schoolbook"/>
        <family val="1"/>
      </rPr>
      <t xml:space="preserve"> provide adequate and suitable research facilities and environment.</t>
    </r>
  </si>
  <si>
    <r>
      <t xml:space="preserve">The HEP </t>
    </r>
    <r>
      <rPr>
        <b/>
        <sz val="10"/>
        <color theme="1"/>
        <rFont val="Century Schoolbook"/>
        <family val="1"/>
      </rPr>
      <t>must</t>
    </r>
    <r>
      <rPr>
        <sz val="10"/>
        <color theme="1"/>
        <rFont val="Century Schoolbook"/>
        <family val="1"/>
      </rPr>
      <t xml:space="preserve"> have a policy regarding the selection and effective use of electronic devices, internal and external networks, and other effective means of using information and communication technology in the programme. This includes coordination with the library services.</t>
    </r>
  </si>
  <si>
    <r>
      <t xml:space="preserve">The learning environment </t>
    </r>
    <r>
      <rPr>
        <b/>
        <sz val="10"/>
        <color theme="1"/>
        <rFont val="Century Schoolbook"/>
        <family val="1"/>
      </rPr>
      <t>should</t>
    </r>
    <r>
      <rPr>
        <sz val="10"/>
        <color theme="1"/>
        <rFont val="Century Schoolbook"/>
        <family val="1"/>
      </rPr>
      <t xml:space="preserve"> be regularly improved through renovations, building new facilities and the acquisition of the latest and appropriate equipment to keep up with the development in educational practices and changes.</t>
    </r>
  </si>
  <si>
    <r>
      <t xml:space="preserve">The educational resources, services and facilities </t>
    </r>
    <r>
      <rPr>
        <b/>
        <sz val="10"/>
        <color theme="1"/>
        <rFont val="Century Schoolbook"/>
        <family val="1"/>
      </rPr>
      <t>should</t>
    </r>
    <r>
      <rPr>
        <sz val="10"/>
        <color theme="1"/>
        <rFont val="Century Schoolbook"/>
        <family val="1"/>
      </rPr>
      <t xml:space="preserve"> be periodically reviewed to assess the quality and appropriateness for current education and training.</t>
    </r>
  </si>
  <si>
    <r>
      <t xml:space="preserve">Students </t>
    </r>
    <r>
      <rPr>
        <b/>
        <sz val="10"/>
        <color theme="1"/>
        <rFont val="Century Schoolbook"/>
        <family val="1"/>
      </rPr>
      <t>should</t>
    </r>
    <r>
      <rPr>
        <sz val="10"/>
        <color theme="1"/>
        <rFont val="Century Schoolbook"/>
        <family val="1"/>
      </rPr>
      <t xml:space="preserve"> be provided with opportunities tolearn how to access information in different mediums and formats.</t>
    </r>
  </si>
  <si>
    <r>
      <t xml:space="preserve">The facilities </t>
    </r>
    <r>
      <rPr>
        <b/>
        <sz val="10"/>
        <color theme="1"/>
        <rFont val="Century Schoolbook"/>
        <family val="1"/>
      </rPr>
      <t>should</t>
    </r>
    <r>
      <rPr>
        <sz val="10"/>
        <color theme="1"/>
        <rFont val="Century Schoolbook"/>
        <family val="1"/>
      </rPr>
      <t xml:space="preserve"> be user friendly to those with special needs.</t>
    </r>
  </si>
  <si>
    <r>
      <t xml:space="preserve">The department </t>
    </r>
    <r>
      <rPr>
        <b/>
        <sz val="10"/>
        <color theme="1"/>
        <rFont val="Century Schoolbook"/>
        <family val="1"/>
      </rPr>
      <t xml:space="preserve"> must</t>
    </r>
    <r>
      <rPr>
        <sz val="10"/>
        <color theme="1"/>
        <rFont val="Century Schoolbook"/>
        <family val="1"/>
      </rPr>
      <t xml:space="preserve"> have a policy and a programme on research and development, and adequately facilitate to sustain them. </t>
    </r>
  </si>
  <si>
    <r>
      <t xml:space="preserve">The interaction between research and education </t>
    </r>
    <r>
      <rPr>
        <b/>
        <sz val="10"/>
        <color theme="1"/>
        <rFont val="Century Schoolbook"/>
        <family val="1"/>
      </rPr>
      <t>must</t>
    </r>
    <r>
      <rPr>
        <sz val="10"/>
        <color theme="1"/>
        <rFont val="Century Schoolbook"/>
        <family val="1"/>
      </rPr>
      <t xml:space="preserve"> be reflected in the curriculum, influence current teaching, and encourage and prepare students for engagement in reseach, scholarship and development. </t>
    </r>
  </si>
  <si>
    <r>
      <t xml:space="preserve">There </t>
    </r>
    <r>
      <rPr>
        <b/>
        <sz val="10"/>
        <color theme="1"/>
        <rFont val="Century Schoolbook"/>
        <family val="1"/>
      </rPr>
      <t>should</t>
    </r>
    <r>
      <rPr>
        <sz val="10"/>
        <color theme="1"/>
        <rFont val="Century Schoolbook"/>
        <family val="1"/>
      </rPr>
      <t xml:space="preserve"> be a link between research, development and commercialisation.</t>
    </r>
  </si>
  <si>
    <r>
      <t xml:space="preserve">The department </t>
    </r>
    <r>
      <rPr>
        <b/>
        <sz val="10"/>
        <color theme="1"/>
        <rFont val="Century Schoolbook"/>
        <family val="1"/>
      </rPr>
      <t>should</t>
    </r>
    <r>
      <rPr>
        <sz val="10"/>
        <color theme="1"/>
        <rFont val="Century Schoolbook"/>
        <family val="1"/>
      </rPr>
      <t xml:space="preserve"> periodically review research resources and facilities and take appropriate action to enhance its research capabilities and to keep up with latest technology.</t>
    </r>
  </si>
  <si>
    <r>
      <t xml:space="preserve">The departnment </t>
    </r>
    <r>
      <rPr>
        <b/>
        <sz val="10"/>
        <color theme="1"/>
        <rFont val="Century Schoolbook"/>
        <family val="1"/>
      </rPr>
      <t>must</t>
    </r>
    <r>
      <rPr>
        <sz val="10"/>
        <color theme="1"/>
        <rFont val="Century Schoolbook"/>
        <family val="1"/>
      </rPr>
      <t xml:space="preserve"> have a policy on the use of educational expertise in the planning educational of programmes and in the development of new teaching and assessment methods.</t>
    </r>
  </si>
  <si>
    <r>
      <t xml:space="preserve">There </t>
    </r>
    <r>
      <rPr>
        <b/>
        <sz val="10"/>
        <color theme="1"/>
        <rFont val="Century Schoolbook"/>
        <family val="1"/>
      </rPr>
      <t>should</t>
    </r>
    <r>
      <rPr>
        <sz val="10"/>
        <color theme="1"/>
        <rFont val="Century Schoolbook"/>
        <family val="1"/>
      </rPr>
      <t xml:space="preserve"> be access to educational experts and the department should utilised such expertise for staff development and educationalal research.</t>
    </r>
  </si>
  <si>
    <r>
      <t xml:space="preserve">The department </t>
    </r>
    <r>
      <rPr>
        <b/>
        <sz val="10"/>
        <color theme="1"/>
        <rFont val="Century Schoolbook"/>
        <family val="1"/>
      </rPr>
      <t>must</t>
    </r>
    <r>
      <rPr>
        <sz val="10"/>
        <color theme="1"/>
        <rFont val="Century Schoolbook"/>
        <family val="1"/>
      </rPr>
      <t xml:space="preserve"> comply with the HEP policy on exchanges and disseminate it to students and faculty members. </t>
    </r>
  </si>
  <si>
    <r>
      <t xml:space="preserve">The department </t>
    </r>
    <r>
      <rPr>
        <b/>
        <sz val="10"/>
        <color theme="1"/>
        <rFont val="Century Schoolbook"/>
        <family val="1"/>
      </rPr>
      <t>should</t>
    </r>
    <r>
      <rPr>
        <sz val="10"/>
        <color theme="1"/>
        <rFont val="Century Schoolbook"/>
        <family val="1"/>
      </rPr>
      <t xml:space="preserve"> have a collaboration with other relevant institutions, nationally and internationally, and clear policy and future planning on such collaborative activities. </t>
    </r>
  </si>
  <si>
    <r>
      <t xml:space="preserve">The department </t>
    </r>
    <r>
      <rPr>
        <b/>
        <sz val="10"/>
        <color theme="1"/>
        <rFont val="Century Schoolbook"/>
        <family val="1"/>
      </rPr>
      <t>should</t>
    </r>
    <r>
      <rPr>
        <sz val="10"/>
        <color theme="1"/>
        <rFont val="Century Schoolbook"/>
        <family val="1"/>
      </rPr>
      <t xml:space="preserve"> provide appropriate facilities and adequate financial allocation for exchanges of academic staff, students, and resources.</t>
    </r>
  </si>
  <si>
    <r>
      <t xml:space="preserve">The department </t>
    </r>
    <r>
      <rPr>
        <b/>
        <sz val="10"/>
        <color theme="1"/>
        <rFont val="Century Schoolbook"/>
        <family val="1"/>
      </rPr>
      <t>must</t>
    </r>
    <r>
      <rPr>
        <sz val="10"/>
        <color theme="1"/>
        <rFont val="Century Schoolbook"/>
        <family val="1"/>
      </rPr>
      <t xml:space="preserve"> have a clear line of responsibility and authority for budgeting and resource allocation that take into account the specific needs of the department. </t>
    </r>
  </si>
  <si>
    <r>
      <t xml:space="preserve">The department </t>
    </r>
    <r>
      <rPr>
        <b/>
        <sz val="10"/>
        <color theme="1"/>
        <rFont val="Century Schoolbook"/>
        <family val="1"/>
      </rPr>
      <t>must</t>
    </r>
    <r>
      <rPr>
        <sz val="10"/>
        <color theme="1"/>
        <rFont val="Century Schoolbook"/>
        <family val="1"/>
      </rPr>
      <t xml:space="preserve"> have a budgetary and procurement procedures to ensure that its resources are sufficient and that it is capable of utilising its finances efficicently and responsibly to achieve its objectives and maintain high standards of quality. </t>
    </r>
  </si>
  <si>
    <r>
      <t xml:space="preserve">Those responsible for an programme </t>
    </r>
    <r>
      <rPr>
        <b/>
        <sz val="10"/>
        <color theme="1"/>
        <rFont val="Century Schoolbook"/>
        <family val="1"/>
      </rPr>
      <t>should</t>
    </r>
    <r>
      <rPr>
        <sz val="10"/>
        <color theme="1"/>
        <rFont val="Century Schoolbook"/>
        <family val="1"/>
      </rPr>
      <t xml:space="preserve"> be given sufficient autonomy to appropriately allocate resources to achieve the programme goals and to maintain high educational standards.</t>
    </r>
  </si>
  <si>
    <r>
      <t xml:space="preserve">The HEP </t>
    </r>
    <r>
      <rPr>
        <b/>
        <sz val="10"/>
        <color theme="1"/>
        <rFont val="Century Schoolbook"/>
        <family val="1"/>
      </rPr>
      <t>must</t>
    </r>
    <r>
      <rPr>
        <sz val="10"/>
        <color theme="1"/>
        <rFont val="Century Schoolbook"/>
        <family val="1"/>
      </rPr>
      <t xml:space="preserve"> have a clear and documented academic staff recruitment policy where the criteria for selection are based on academic merit.</t>
    </r>
  </si>
  <si>
    <r>
      <t xml:space="preserve">The staff-student ratio for the programme </t>
    </r>
    <r>
      <rPr>
        <b/>
        <sz val="10"/>
        <color theme="1"/>
        <rFont val="Century Schoolbook"/>
        <family val="1"/>
      </rPr>
      <t>must</t>
    </r>
    <r>
      <rPr>
        <sz val="10"/>
        <color theme="1"/>
        <rFont val="Century Schoolbook"/>
        <family val="1"/>
      </rPr>
      <t xml:space="preserve"> be appropriate to the teaching-learning methods and comply with the programme discipline standards. </t>
    </r>
  </si>
  <si>
    <r>
      <t xml:space="preserve">The department </t>
    </r>
    <r>
      <rPr>
        <b/>
        <sz val="10"/>
        <color theme="1"/>
        <rFont val="Century Schoolbook"/>
        <family val="1"/>
      </rPr>
      <t>must</t>
    </r>
    <r>
      <rPr>
        <sz val="10"/>
        <color theme="1"/>
        <rFont val="Century Schoolbook"/>
        <family val="1"/>
      </rPr>
      <t xml:space="preserve"> determine the core academic staff responsible for implementing the programme, as well as those teaching the core subjects.</t>
    </r>
  </si>
  <si>
    <r>
      <t xml:space="preserve">The department </t>
    </r>
    <r>
      <rPr>
        <b/>
        <sz val="10"/>
        <color theme="1"/>
        <rFont val="Century Schoolbook"/>
        <family val="1"/>
      </rPr>
      <t>must</t>
    </r>
    <r>
      <rPr>
        <sz val="10"/>
        <color theme="1"/>
        <rFont val="Century Schoolbook"/>
        <family val="1"/>
      </rPr>
      <t xml:space="preserve"> have an adequate number of full-time academic staff for the programme.</t>
    </r>
  </si>
  <si>
    <r>
      <t xml:space="preserve">The department </t>
    </r>
    <r>
      <rPr>
        <b/>
        <sz val="10"/>
        <color theme="1"/>
        <rFont val="Century Schoolbook"/>
        <family val="1"/>
      </rPr>
      <t>must</t>
    </r>
    <r>
      <rPr>
        <sz val="10"/>
        <color theme="1"/>
        <rFont val="Century Schoolbook"/>
        <family val="1"/>
      </rPr>
      <t xml:space="preserve"> clarify the roles of the academic staff in teaching, research and scholarly activities, consultancy, community services and administrative functions. </t>
    </r>
  </si>
  <si>
    <r>
      <t xml:space="preserve">The policy of the department  </t>
    </r>
    <r>
      <rPr>
        <b/>
        <sz val="10"/>
        <color theme="1"/>
        <rFont val="Century Schoolbook"/>
        <family val="1"/>
      </rPr>
      <t>must</t>
    </r>
    <r>
      <rPr>
        <sz val="10"/>
        <color theme="1"/>
        <rFont val="Century Schoolbook"/>
        <family val="1"/>
      </rPr>
      <t xml:space="preserve"> reflect an equitable distribution of responsibilities among the academic staff.</t>
    </r>
  </si>
  <si>
    <r>
      <t xml:space="preserve">Recognition and reward through promotion, salary increment or other remuneration </t>
    </r>
    <r>
      <rPr>
        <b/>
        <sz val="10"/>
        <color theme="1"/>
        <rFont val="Century Schoolbook"/>
        <family val="1"/>
      </rPr>
      <t>must</t>
    </r>
    <r>
      <rPr>
        <sz val="10"/>
        <color theme="1"/>
        <rFont val="Century Schoolbook"/>
        <family val="1"/>
      </rPr>
      <t xml:space="preserve"> be based on equitable work distribution and meritorious academic roles using clear and transparent policies and procedures.</t>
    </r>
  </si>
  <si>
    <r>
      <t xml:space="preserve">In playing a role in the HEP's acedemic appointment and promotion exercise - for example, that of Professors and Associate Professors - the department </t>
    </r>
    <r>
      <rPr>
        <b/>
        <sz val="10"/>
        <color theme="1"/>
        <rFont val="Century Schoolbook"/>
        <family val="1"/>
      </rPr>
      <t>must</t>
    </r>
    <r>
      <rPr>
        <sz val="10"/>
        <color theme="1"/>
        <rFont val="Century Schoolbook"/>
        <family val="1"/>
      </rPr>
      <t xml:space="preserve"> be guided by considerations which are in line with national policy and international best practices.</t>
    </r>
  </si>
  <si>
    <r>
      <t xml:space="preserve">The recruitment policy for a particular programme </t>
    </r>
    <r>
      <rPr>
        <b/>
        <sz val="10"/>
        <color theme="1"/>
        <rFont val="Century Schoolbook"/>
        <family val="1"/>
      </rPr>
      <t>should</t>
    </r>
    <r>
      <rPr>
        <sz val="10"/>
        <color theme="1"/>
        <rFont val="Century Schoolbook"/>
        <family val="1"/>
      </rPr>
      <t xml:space="preserve"> seek a balance between senior and junior academic staff, between academic and non-academic staff, between academic staff with different approaches to the subject, and between local and international academic staff with multi-disciplinary backgrounds.</t>
    </r>
  </si>
  <si>
    <r>
      <t xml:space="preserve">The department </t>
    </r>
    <r>
      <rPr>
        <b/>
        <sz val="10"/>
        <color theme="1"/>
        <rFont val="Century Schoolbook"/>
        <family val="1"/>
      </rPr>
      <t>should</t>
    </r>
    <r>
      <rPr>
        <sz val="10"/>
        <color theme="1"/>
        <rFont val="Century Schoolbook"/>
        <family val="1"/>
      </rPr>
      <t xml:space="preserve"> have national and international linkages to provide for the involvement of well renowned academics and professionals in order to enhance teachinng and learning of the programme.</t>
    </r>
  </si>
  <si>
    <r>
      <t xml:space="preserve">The department </t>
    </r>
    <r>
      <rPr>
        <b/>
        <sz val="10"/>
        <color theme="1"/>
        <rFont val="Century Schoolbook"/>
        <family val="1"/>
      </rPr>
      <t>must</t>
    </r>
    <r>
      <rPr>
        <sz val="10"/>
        <color theme="1"/>
        <rFont val="Century Schoolbook"/>
        <family val="1"/>
      </rPr>
      <t xml:space="preserve"> have clear statement on the criteria and processes of student selection, including that of transferring students.</t>
    </r>
  </si>
  <si>
    <r>
      <t xml:space="preserve">The number for each student intake </t>
    </r>
    <r>
      <rPr>
        <b/>
        <sz val="10"/>
        <color theme="1"/>
        <rFont val="Century Schoolbook"/>
        <family val="1"/>
      </rPr>
      <t xml:space="preserve">must </t>
    </r>
    <r>
      <rPr>
        <sz val="10"/>
        <color theme="1"/>
        <rFont val="Century Schoolbook"/>
        <family val="1"/>
      </rPr>
      <t>be stated and related to the capacity of the department to effectively deliver the programme.</t>
    </r>
  </si>
  <si>
    <r>
      <t xml:space="preserve">The criteria and processes of selection </t>
    </r>
    <r>
      <rPr>
        <b/>
        <sz val="10"/>
        <color theme="1"/>
        <rFont val="Century Schoolbook"/>
        <family val="1"/>
      </rPr>
      <t>must</t>
    </r>
    <r>
      <rPr>
        <sz val="10"/>
        <color theme="1"/>
        <rFont val="Century Schoolbook"/>
        <family val="1"/>
      </rPr>
      <t xml:space="preserve"> be published and disseminated to the public, especially students.</t>
    </r>
  </si>
  <si>
    <r>
      <t xml:space="preserve">Prerequisite knowledge and skills for purposes of student entry into the programme </t>
    </r>
    <r>
      <rPr>
        <b/>
        <sz val="10"/>
        <color theme="1"/>
        <rFont val="Century Schoolbook"/>
        <family val="1"/>
      </rPr>
      <t>must</t>
    </r>
    <r>
      <rPr>
        <sz val="10"/>
        <color theme="1"/>
        <rFont val="Century Schoolbook"/>
        <family val="1"/>
      </rPr>
      <t xml:space="preserve"> be clearly stated.</t>
    </r>
  </si>
  <si>
    <r>
      <t xml:space="preserve">If a selection interview is utilised, the proces </t>
    </r>
    <r>
      <rPr>
        <b/>
        <sz val="10"/>
        <color theme="1"/>
        <rFont val="Century Schoolbook"/>
        <family val="1"/>
      </rPr>
      <t>must</t>
    </r>
    <r>
      <rPr>
        <sz val="10"/>
        <color theme="1"/>
        <rFont val="Century Schoolbook"/>
        <family val="1"/>
      </rPr>
      <t xml:space="preserve"> be structured, objective and fair.</t>
    </r>
  </si>
  <si>
    <r>
      <t xml:space="preserve">The student selection </t>
    </r>
    <r>
      <rPr>
        <b/>
        <sz val="10"/>
        <color theme="1"/>
        <rFont val="Century Schoolbook"/>
        <family val="1"/>
      </rPr>
      <t>must</t>
    </r>
    <r>
      <rPr>
        <sz val="10"/>
        <color theme="1"/>
        <rFont val="Century Schoolbook"/>
        <family val="1"/>
      </rPr>
      <t xml:space="preserve"> be free from all forms of discrimination and bias.</t>
    </r>
  </si>
  <si>
    <r>
      <t xml:space="preserve">There </t>
    </r>
    <r>
      <rPr>
        <b/>
        <sz val="10"/>
        <color theme="1"/>
        <rFont val="Century Schoolbook"/>
        <family val="1"/>
      </rPr>
      <t>must</t>
    </r>
    <r>
      <rPr>
        <sz val="10"/>
        <color theme="1"/>
        <rFont val="Century Schoolbook"/>
        <family val="1"/>
      </rPr>
      <t xml:space="preserve"> be clear policy on, and appropriate mechanism for, appeal.</t>
    </r>
  </si>
  <si>
    <r>
      <t xml:space="preserve">The department </t>
    </r>
    <r>
      <rPr>
        <b/>
        <sz val="10"/>
        <color theme="1"/>
        <rFont val="Century Schoolbook"/>
        <family val="1"/>
      </rPr>
      <t>must</t>
    </r>
    <r>
      <rPr>
        <sz val="10"/>
        <color theme="1"/>
        <rFont val="Century Schoolbook"/>
        <family val="1"/>
      </rPr>
      <t xml:space="preserve"> offer appropriate developmental or remedial support to assist students who need such support.</t>
    </r>
  </si>
  <si>
    <r>
      <t xml:space="preserve">Visiting, exchange and transfer students </t>
    </r>
    <r>
      <rPr>
        <b/>
        <sz val="10"/>
        <color theme="1"/>
        <rFont val="Century Schoolbook"/>
        <family val="1"/>
      </rPr>
      <t>must</t>
    </r>
    <r>
      <rPr>
        <sz val="10"/>
        <color theme="1"/>
        <rFont val="Century Schoolbook"/>
        <family val="1"/>
      </rPr>
      <t xml:space="preserve"> be accounted for to ensure the adequacy of the department's resources to accommodate the additional students.</t>
    </r>
  </si>
  <si>
    <r>
      <t xml:space="preserve">The admission policy for the  programme </t>
    </r>
    <r>
      <rPr>
        <b/>
        <sz val="10"/>
        <color theme="1"/>
        <rFont val="Century Schoolbook"/>
        <family val="1"/>
      </rPr>
      <t>must</t>
    </r>
    <r>
      <rPr>
        <sz val="10"/>
        <color theme="1"/>
        <rFont val="Century Schoolbook"/>
        <family val="1"/>
      </rPr>
      <t xml:space="preserve"> be monitored and reviewed periodically to continuously improve the selection processes.</t>
    </r>
  </si>
  <si>
    <r>
      <t xml:space="preserve">Review of the admission policy and processes </t>
    </r>
    <r>
      <rPr>
        <b/>
        <sz val="10"/>
        <color theme="1"/>
        <rFont val="Century Schoolbook"/>
        <family val="1"/>
      </rPr>
      <t>should</t>
    </r>
    <r>
      <rPr>
        <sz val="10"/>
        <color theme="1"/>
        <rFont val="Century Schoolbook"/>
        <family val="1"/>
      </rPr>
      <t xml:space="preserve"> be in consultation with relevant stakeholders, nationally and internationally.</t>
    </r>
  </si>
  <si>
    <r>
      <t xml:space="preserve">There </t>
    </r>
    <r>
      <rPr>
        <b/>
        <sz val="10"/>
        <color theme="1"/>
        <rFont val="Century Schoolbook"/>
        <family val="1"/>
      </rPr>
      <t>should</t>
    </r>
    <r>
      <rPr>
        <sz val="10"/>
        <color theme="1"/>
        <rFont val="Century Schoolbook"/>
        <family val="1"/>
      </rPr>
      <t xml:space="preserve"> be a relationship between student selection, programme, and the desired learning outcomes.</t>
    </r>
  </si>
  <si>
    <r>
      <t xml:space="preserve">The department </t>
    </r>
    <r>
      <rPr>
        <b/>
        <sz val="10"/>
        <color theme="1"/>
        <rFont val="Century Schoolbook"/>
        <family val="1"/>
      </rPr>
      <t>must</t>
    </r>
    <r>
      <rPr>
        <sz val="10"/>
        <color theme="1"/>
        <rFont val="Century Schoolbook"/>
        <family val="1"/>
      </rPr>
      <t xml:space="preserve"> have well defined and effectively disseminated policies, regulations and processes concerning articulation practices, credit transfers and credit exemptions.</t>
    </r>
  </si>
  <si>
    <r>
      <t xml:space="preserve">The department </t>
    </r>
    <r>
      <rPr>
        <b/>
        <sz val="10"/>
        <color theme="1"/>
        <rFont val="Century Schoolbook"/>
        <family val="1"/>
      </rPr>
      <t>should</t>
    </r>
    <r>
      <rPr>
        <sz val="10"/>
        <color theme="1"/>
        <rFont val="Century Schoolbook"/>
        <family val="1"/>
      </rPr>
      <t xml:space="preserve"> always be in touch with the latest development and thinking about the processes of articulation, credit transfer and credit exemptions, including cross-border collaboration provisions.</t>
    </r>
  </si>
  <si>
    <r>
      <t xml:space="preserve">The department </t>
    </r>
    <r>
      <rPr>
        <b/>
        <sz val="10"/>
        <color theme="1"/>
        <rFont val="Century Schoolbook"/>
        <family val="1"/>
      </rPr>
      <t>must</t>
    </r>
    <r>
      <rPr>
        <sz val="10"/>
        <color theme="1"/>
        <rFont val="Century Schoolbook"/>
        <family val="1"/>
      </rPr>
      <t xml:space="preserve"> have a well disseminated policy with clear criteria, mechanisms and processes, both academically and non-academic, to enable qualified students to transfer to another programme.</t>
    </r>
  </si>
  <si>
    <r>
      <t xml:space="preserve">Incoming transfer students </t>
    </r>
    <r>
      <rPr>
        <b/>
        <sz val="10"/>
        <color theme="1"/>
        <rFont val="Century Schoolbook"/>
        <family val="1"/>
      </rPr>
      <t>must</t>
    </r>
    <r>
      <rPr>
        <sz val="10"/>
        <color theme="1"/>
        <rFont val="Century Schoolbook"/>
        <family val="1"/>
      </rPr>
      <t xml:space="preserve"> have comparable achievement in their previous institution of study.</t>
    </r>
  </si>
  <si>
    <r>
      <t xml:space="preserve">The department </t>
    </r>
    <r>
      <rPr>
        <b/>
        <sz val="10"/>
        <color theme="1"/>
        <rFont val="Century Schoolbook"/>
        <family val="1"/>
      </rPr>
      <t>should</t>
    </r>
    <r>
      <rPr>
        <sz val="10"/>
        <color theme="1"/>
        <rFont val="Century Schoolbook"/>
        <family val="1"/>
      </rPr>
      <t xml:space="preserve"> have in place policies and mechanisms that facilitate student mobility between programmes and institutions, within the country or cross-border, through articulation arrangements, joint degrees, exchange semesters, advanced standing arrangements, and the like.</t>
    </r>
  </si>
  <si>
    <r>
      <t xml:space="preserve">Students </t>
    </r>
    <r>
      <rPr>
        <b/>
        <sz val="10"/>
        <color theme="1"/>
        <rFont val="Century Schoolbook"/>
        <family val="1"/>
      </rPr>
      <t>must</t>
    </r>
    <r>
      <rPr>
        <sz val="10"/>
        <color theme="1"/>
        <rFont val="Century Schoolbook"/>
        <family val="1"/>
      </rPr>
      <t xml:space="preserve"> have access to appropriate and adequate support services, such as physical, social, financial and recreational facilities, and counselling and health services.</t>
    </r>
  </si>
  <si>
    <r>
      <t xml:space="preserve">Student support services </t>
    </r>
    <r>
      <rPr>
        <b/>
        <sz val="10"/>
        <color theme="1"/>
        <rFont val="Century Schoolbook"/>
        <family val="1"/>
      </rPr>
      <t>must</t>
    </r>
    <r>
      <rPr>
        <sz val="10"/>
        <color theme="1"/>
        <rFont val="Century Schoolbook"/>
        <family val="1"/>
      </rPr>
      <t xml:space="preserve"> be evaluated regularly to ensure their adequacy, effectiveness and safety.</t>
    </r>
  </si>
  <si>
    <r>
      <t xml:space="preserve">There </t>
    </r>
    <r>
      <rPr>
        <b/>
        <sz val="10"/>
        <color theme="1"/>
        <rFont val="Century Schoolbook"/>
        <family val="1"/>
      </rPr>
      <t>must</t>
    </r>
    <r>
      <rPr>
        <sz val="10"/>
        <color theme="1"/>
        <rFont val="Century Schoolbook"/>
        <family val="1"/>
      </rPr>
      <t xml:space="preserve"> be a mechanism for students to air grievances and make appeals relating to student support services.</t>
    </r>
  </si>
  <si>
    <r>
      <t xml:space="preserve">There </t>
    </r>
    <r>
      <rPr>
        <b/>
        <sz val="10"/>
        <color theme="1"/>
        <rFont val="Century Schoolbook"/>
        <family val="1"/>
      </rPr>
      <t>must</t>
    </r>
    <r>
      <rPr>
        <sz val="10"/>
        <color theme="1"/>
        <rFont val="Century Schoolbook"/>
        <family val="1"/>
      </rPr>
      <t xml:space="preserve"> be designated administrative unit responsible for planning and implementing student support services, staffed by individuals who have appropriate experience consistent with their assignments.</t>
    </r>
  </si>
  <si>
    <r>
      <t xml:space="preserve">Academic and career counselling </t>
    </r>
    <r>
      <rPr>
        <b/>
        <sz val="10"/>
        <color theme="1"/>
        <rFont val="Century Schoolbook"/>
        <family val="1"/>
      </rPr>
      <t>must</t>
    </r>
    <r>
      <rPr>
        <sz val="10"/>
        <color theme="1"/>
        <rFont val="Century Schoolbook"/>
        <family val="1"/>
      </rPr>
      <t xml:space="preserve"> be provided  by adequate and qualified staff and issues pertaining to counseling must remain confidential.</t>
    </r>
  </si>
  <si>
    <r>
      <t xml:space="preserve">An effective induction to the  programme </t>
    </r>
    <r>
      <rPr>
        <b/>
        <sz val="10"/>
        <color theme="1"/>
        <rFont val="Century Schoolbook"/>
        <family val="1"/>
      </rPr>
      <t>must</t>
    </r>
    <r>
      <rPr>
        <sz val="10"/>
        <color theme="1"/>
        <rFont val="Century Schoolbook"/>
        <family val="1"/>
      </rPr>
      <t xml:space="preserve"> be made available to students and evaluated regularly with special attention given to out of state and international students as well as students with special needs.</t>
    </r>
  </si>
  <si>
    <r>
      <t xml:space="preserve">Student support services </t>
    </r>
    <r>
      <rPr>
        <b/>
        <sz val="10"/>
        <color theme="1"/>
        <rFont val="Century Schoolbook"/>
        <family val="1"/>
      </rPr>
      <t>should</t>
    </r>
    <r>
      <rPr>
        <sz val="10"/>
        <color theme="1"/>
        <rFont val="Century Schoolbook"/>
        <family val="1"/>
      </rPr>
      <t xml:space="preserve"> be given prominent organisational status in the HEP and a dominant role in supplementing programme learning outcomes.</t>
    </r>
  </si>
  <si>
    <r>
      <t xml:space="preserve">Student academic and non-academic counselling </t>
    </r>
    <r>
      <rPr>
        <b/>
        <sz val="10"/>
        <color theme="1"/>
        <rFont val="Century Schoolbook"/>
        <family val="1"/>
      </rPr>
      <t>should</t>
    </r>
    <r>
      <rPr>
        <sz val="10"/>
        <color theme="1"/>
        <rFont val="Century Schoolbook"/>
        <family val="1"/>
      </rPr>
      <t xml:space="preserve"> include ongoing monitoring of the student’s progress to measure the effectiveness of, and to improve, the counselling services.</t>
    </r>
  </si>
  <si>
    <r>
      <t xml:space="preserve">There </t>
    </r>
    <r>
      <rPr>
        <b/>
        <sz val="10"/>
        <color theme="1"/>
        <rFont val="Century Schoolbook"/>
        <family val="1"/>
      </rPr>
      <t>should</t>
    </r>
    <r>
      <rPr>
        <sz val="10"/>
        <color theme="1"/>
        <rFont val="Century Schoolbook"/>
        <family val="1"/>
      </rPr>
      <t xml:space="preserve"> be a structured training and development plan to enhance the skills and professionalism of the academic and non-academic counsellors.</t>
    </r>
  </si>
  <si>
    <r>
      <t xml:space="preserve">The department </t>
    </r>
    <r>
      <rPr>
        <b/>
        <sz val="10"/>
        <color theme="1"/>
        <rFont val="Century Schoolbook"/>
        <family val="1"/>
      </rPr>
      <t>must</t>
    </r>
    <r>
      <rPr>
        <sz val="10"/>
        <color theme="1"/>
        <rFont val="Century Schoolbook"/>
        <family val="1"/>
      </rPr>
      <t xml:space="preserve"> adhere to the HEP's policy on student participation and representation as and when they apply to the departmental level.</t>
    </r>
  </si>
  <si>
    <r>
      <t xml:space="preserve">There </t>
    </r>
    <r>
      <rPr>
        <b/>
        <sz val="10"/>
        <color theme="1"/>
        <rFont val="Century Schoolbook"/>
        <family val="1"/>
      </rPr>
      <t xml:space="preserve">must </t>
    </r>
    <r>
      <rPr>
        <sz val="10"/>
        <color theme="1"/>
        <rFont val="Century Schoolbook"/>
        <family val="1"/>
      </rPr>
      <t>be a policy and programmes for active student participation in areas that affect their welfare, for example, peer counselling, co-curricular activities, and community engagement.</t>
    </r>
  </si>
  <si>
    <r>
      <t xml:space="preserve">At the departmental level, student activities and student organisations </t>
    </r>
    <r>
      <rPr>
        <b/>
        <sz val="10"/>
        <color theme="1"/>
        <rFont val="Century Schoolbook"/>
        <family val="1"/>
      </rPr>
      <t>should</t>
    </r>
    <r>
      <rPr>
        <sz val="10"/>
        <color theme="1"/>
        <rFont val="Century Schoolbook"/>
        <family val="1"/>
      </rPr>
      <t xml:space="preserve"> be facilitated to gain managerial and leadership experience, to encourage character building, to inculcate a sense of belonging and responsibility, and to promote active citizenship.</t>
    </r>
  </si>
  <si>
    <r>
      <t xml:space="preserve">Where student publications or other media exist, the HEP </t>
    </r>
    <r>
      <rPr>
        <b/>
        <sz val="10"/>
        <color theme="1"/>
        <rFont val="Century Schoolbook"/>
        <family val="1"/>
      </rPr>
      <t>should</t>
    </r>
    <r>
      <rPr>
        <sz val="10"/>
        <color theme="1"/>
        <rFont val="Century Schoolbook"/>
        <family val="1"/>
      </rPr>
      <t xml:space="preserve"> provide a clear, formal and well-publicised policy regarding such publications.</t>
    </r>
  </si>
  <si>
    <r>
      <t xml:space="preserve">The department </t>
    </r>
    <r>
      <rPr>
        <b/>
        <sz val="10"/>
        <color theme="1"/>
        <rFont val="Century Schoolbook"/>
        <family val="1"/>
      </rPr>
      <t>should</t>
    </r>
    <r>
      <rPr>
        <sz val="10"/>
        <color theme="1"/>
        <rFont val="Century Schoolbook"/>
        <family val="1"/>
      </rPr>
      <t xml:space="preserve"> have adequate facilities to encourage students to be involved in publication activities.</t>
    </r>
  </si>
  <si>
    <r>
      <t xml:space="preserve">The department </t>
    </r>
    <r>
      <rPr>
        <b/>
        <sz val="10"/>
        <color theme="1"/>
        <rFont val="Century Schoolbook"/>
        <family val="1"/>
      </rPr>
      <t>should</t>
    </r>
    <r>
      <rPr>
        <sz val="10"/>
        <color theme="1"/>
        <rFont val="Century Schoolbook"/>
        <family val="1"/>
      </rPr>
      <t xml:space="preserve"> foster active linkages with its alumni.</t>
    </r>
  </si>
  <si>
    <r>
      <t xml:space="preserve">The department </t>
    </r>
    <r>
      <rPr>
        <b/>
        <sz val="10"/>
        <color theme="1"/>
        <rFont val="Century Schoolbook"/>
        <family val="1"/>
      </rPr>
      <t>should</t>
    </r>
    <r>
      <rPr>
        <sz val="10"/>
        <color theme="1"/>
        <rFont val="Century Schoolbook"/>
        <family val="1"/>
      </rPr>
      <t xml:space="preserve"> encourage the alumni to play a role in preparing the students for their professional future, and to provide linkages with industry and the professions.</t>
    </r>
  </si>
  <si>
    <r>
      <t xml:space="preserve">The department </t>
    </r>
    <r>
      <rPr>
        <b/>
        <sz val="10"/>
        <color theme="1"/>
        <rFont val="Century Schoolbook"/>
        <family val="1"/>
      </rPr>
      <t>should</t>
    </r>
    <r>
      <rPr>
        <sz val="10"/>
        <color theme="1"/>
        <rFont val="Century Schoolbook"/>
        <family val="1"/>
      </rPr>
      <t xml:space="preserve"> encourage the alumni to play a role in the development of the programme.</t>
    </r>
  </si>
  <si>
    <r>
      <t xml:space="preserve">The institutional and departmental policy on the academic staff </t>
    </r>
    <r>
      <rPr>
        <b/>
        <sz val="10"/>
        <color theme="1"/>
        <rFont val="Century Schoolbook"/>
        <family val="1"/>
      </rPr>
      <t>must</t>
    </r>
    <r>
      <rPr>
        <sz val="10"/>
        <color theme="1"/>
        <rFont val="Century Schoolbook"/>
        <family val="1"/>
      </rPr>
      <t xml:space="preserve"> complement each other and address matters related to service, developmental and appraisal.</t>
    </r>
  </si>
  <si>
    <r>
      <t xml:space="preserve">The department </t>
    </r>
    <r>
      <rPr>
        <b/>
        <sz val="10"/>
        <color theme="1"/>
        <rFont val="Century Schoolbook"/>
        <family val="1"/>
      </rPr>
      <t>must</t>
    </r>
    <r>
      <rPr>
        <sz val="10"/>
        <color theme="1"/>
        <rFont val="Century Schoolbook"/>
        <family val="1"/>
      </rPr>
      <t xml:space="preserve"> provide mentoring and formative guidance for new academic staff as part of its staff development programme.</t>
    </r>
  </si>
  <si>
    <r>
      <t xml:space="preserve">The academic staff </t>
    </r>
    <r>
      <rPr>
        <b/>
        <sz val="10"/>
        <color theme="1"/>
        <rFont val="Century Schoolbook"/>
        <family val="1"/>
      </rPr>
      <t>must</t>
    </r>
    <r>
      <rPr>
        <sz val="10"/>
        <color theme="1"/>
        <rFont val="Century Schoolbook"/>
        <family val="1"/>
      </rPr>
      <t xml:space="preserve"> be provided with the necessary training, tools and technology for self-learning, access to information and for communication.</t>
    </r>
  </si>
  <si>
    <r>
      <t xml:space="preserve">The HEP </t>
    </r>
    <r>
      <rPr>
        <b/>
        <sz val="10"/>
        <color theme="1"/>
        <rFont val="Century Schoolbook"/>
        <family val="1"/>
      </rPr>
      <t>should</t>
    </r>
    <r>
      <rPr>
        <sz val="10"/>
        <color theme="1"/>
        <rFont val="Century Schoolbook"/>
        <family val="1"/>
      </rPr>
      <t xml:space="preserve"> provide opportunities - including funding - for academic staff participation in professional, academic and other relevant activities, national and international. It should appraise this participation and demonstrate that it utilises the results of this appraisal for improvement of the student experience.</t>
    </r>
  </si>
  <si>
    <r>
      <t xml:space="preserve">The HEP </t>
    </r>
    <r>
      <rPr>
        <b/>
        <sz val="10"/>
        <color theme="1"/>
        <rFont val="Century Schoolbook"/>
        <family val="1"/>
      </rPr>
      <t>should</t>
    </r>
    <r>
      <rPr>
        <sz val="10"/>
        <color theme="1"/>
        <rFont val="Century Schoolbook"/>
        <family val="1"/>
      </rPr>
      <t xml:space="preserve"> have appropriate provision to allow for advanced enhancement for its academic staff through research leave, sabbatical, and sponsored participation in, and organisation of, conferences.</t>
    </r>
  </si>
</sst>
</file>

<file path=xl/styles.xml><?xml version="1.0" encoding="utf-8"?>
<styleSheet xmlns="http://schemas.openxmlformats.org/spreadsheetml/2006/main">
  <numFmts count="2">
    <numFmt numFmtId="164" formatCode="\(General\)"/>
    <numFmt numFmtId="165" formatCode="[$-14409]dd/mm/yyyy;@"/>
  </numFmts>
  <fonts count="24">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0"/>
      <color theme="1"/>
      <name val="Calibri"/>
      <family val="2"/>
      <scheme val="minor"/>
    </font>
    <font>
      <sz val="8"/>
      <color indexed="81"/>
      <name val="Tahoma"/>
      <family val="2"/>
    </font>
    <font>
      <b/>
      <sz val="8"/>
      <color indexed="81"/>
      <name val="Tahoma"/>
      <family val="2"/>
    </font>
    <font>
      <sz val="8"/>
      <name val="Calibri"/>
      <family val="2"/>
      <scheme val="minor"/>
    </font>
    <font>
      <u/>
      <sz val="11"/>
      <color theme="10"/>
      <name val="Calibri"/>
      <family val="2"/>
      <scheme val="minor"/>
    </font>
    <font>
      <u/>
      <sz val="11"/>
      <color theme="11"/>
      <name val="Calibri"/>
      <family val="2"/>
      <scheme val="minor"/>
    </font>
    <font>
      <sz val="11"/>
      <color theme="1"/>
      <name val="Calibri"/>
      <family val="2"/>
      <scheme val="minor"/>
    </font>
    <font>
      <b/>
      <sz val="9"/>
      <color theme="1"/>
      <name val="Century Schoolbook"/>
      <family val="1"/>
    </font>
    <font>
      <sz val="9"/>
      <color theme="1"/>
      <name val="Century Schoolbook"/>
      <family val="1"/>
    </font>
    <font>
      <b/>
      <sz val="8"/>
      <color theme="1"/>
      <name val="Century Schoolbook"/>
      <family val="1"/>
    </font>
    <font>
      <b/>
      <sz val="12"/>
      <color theme="1"/>
      <name val="Century Schoolbook"/>
      <family val="1"/>
    </font>
    <font>
      <sz val="11"/>
      <color theme="1"/>
      <name val="Century Schoolbook"/>
      <family val="1"/>
    </font>
    <font>
      <b/>
      <sz val="11"/>
      <color theme="1"/>
      <name val="Century Schoolbook"/>
      <family val="1"/>
    </font>
    <font>
      <b/>
      <sz val="10"/>
      <color theme="1"/>
      <name val="Century Schoolbook"/>
      <family val="1"/>
    </font>
    <font>
      <sz val="12"/>
      <color theme="1"/>
      <name val="Century Schoolbook"/>
      <family val="1"/>
    </font>
    <font>
      <sz val="14"/>
      <color theme="1"/>
      <name val="Century Schoolbook"/>
      <family val="1"/>
    </font>
    <font>
      <sz val="10"/>
      <color theme="1"/>
      <name val="Century Schoolbook"/>
      <family val="1"/>
    </font>
    <font>
      <b/>
      <sz val="14"/>
      <color theme="1"/>
      <name val="Century Schoolbook"/>
      <family val="1"/>
    </font>
    <font>
      <b/>
      <sz val="11"/>
      <color rgb="FF000000"/>
      <name val="Century Schoolbook"/>
      <family val="1"/>
    </font>
    <font>
      <i/>
      <sz val="10"/>
      <color theme="1"/>
      <name val="Century Schoolbook"/>
      <family val="1"/>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D9D9D9"/>
        <bgColor rgb="FF000000"/>
      </patternFill>
    </fill>
  </fills>
  <borders count="35">
    <border>
      <left/>
      <right/>
      <top/>
      <bottom/>
      <diagonal/>
    </border>
    <border>
      <left style="thin">
        <color auto="1"/>
      </left>
      <right style="thin">
        <color auto="1"/>
      </right>
      <top style="thin">
        <color auto="1"/>
      </top>
      <bottom style="thin">
        <color auto="1"/>
      </bottom>
      <diagonal/>
    </border>
    <border>
      <left/>
      <right/>
      <top style="thin">
        <color auto="1"/>
      </top>
      <bottom style="double">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style="thin">
        <color auto="1"/>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right style="thin">
        <color auto="1"/>
      </right>
      <top style="medium">
        <color auto="1"/>
      </top>
      <bottom style="medium">
        <color auto="1"/>
      </bottom>
      <diagonal/>
    </border>
  </borders>
  <cellStyleXfs count="46">
    <xf numFmtId="165" fontId="0" fillId="0" borderId="0"/>
    <xf numFmtId="165" fontId="8" fillId="0" borderId="0" applyNumberFormat="0" applyFill="0" applyBorder="0" applyAlignment="0" applyProtection="0"/>
    <xf numFmtId="165" fontId="9" fillId="0" borderId="0" applyNumberFormat="0" applyFill="0" applyBorder="0" applyAlignment="0" applyProtection="0"/>
    <xf numFmtId="165" fontId="8" fillId="0" borderId="0" applyNumberFormat="0" applyFill="0" applyBorder="0" applyAlignment="0" applyProtection="0"/>
    <xf numFmtId="165" fontId="9" fillId="0" borderId="0" applyNumberFormat="0" applyFill="0" applyBorder="0" applyAlignment="0" applyProtection="0"/>
    <xf numFmtId="165" fontId="8" fillId="0" borderId="0" applyNumberFormat="0" applyFill="0" applyBorder="0" applyAlignment="0" applyProtection="0"/>
    <xf numFmtId="165" fontId="9" fillId="0" borderId="0" applyNumberFormat="0" applyFill="0" applyBorder="0" applyAlignment="0" applyProtection="0"/>
    <xf numFmtId="165" fontId="8" fillId="0" borderId="0" applyNumberFormat="0" applyFill="0" applyBorder="0" applyAlignment="0" applyProtection="0"/>
    <xf numFmtId="165" fontId="9" fillId="0" borderId="0" applyNumberFormat="0" applyFill="0" applyBorder="0" applyAlignment="0" applyProtection="0"/>
    <xf numFmtId="165" fontId="8" fillId="0" borderId="0" applyNumberFormat="0" applyFill="0" applyBorder="0" applyAlignment="0" applyProtection="0"/>
    <xf numFmtId="165" fontId="9" fillId="0" borderId="0" applyNumberFormat="0" applyFill="0" applyBorder="0" applyAlignment="0" applyProtection="0"/>
    <xf numFmtId="165" fontId="8" fillId="0" borderId="0" applyNumberFormat="0" applyFill="0" applyBorder="0" applyAlignment="0" applyProtection="0"/>
    <xf numFmtId="165" fontId="9" fillId="0" borderId="0" applyNumberFormat="0" applyFill="0" applyBorder="0" applyAlignment="0" applyProtection="0"/>
    <xf numFmtId="165" fontId="8" fillId="0" borderId="0" applyNumberFormat="0" applyFill="0" applyBorder="0" applyAlignment="0" applyProtection="0"/>
    <xf numFmtId="165" fontId="9" fillId="0" borderId="0" applyNumberFormat="0" applyFill="0" applyBorder="0" applyAlignment="0" applyProtection="0"/>
    <xf numFmtId="165" fontId="8" fillId="0" borderId="0" applyNumberFormat="0" applyFill="0" applyBorder="0" applyAlignment="0" applyProtection="0"/>
    <xf numFmtId="165" fontId="9" fillId="0" borderId="0" applyNumberFormat="0" applyFill="0" applyBorder="0" applyAlignment="0" applyProtection="0"/>
    <xf numFmtId="165" fontId="8" fillId="0" borderId="0" applyNumberFormat="0" applyFill="0" applyBorder="0" applyAlignment="0" applyProtection="0"/>
    <xf numFmtId="165" fontId="9" fillId="0" borderId="0" applyNumberFormat="0" applyFill="0" applyBorder="0" applyAlignment="0" applyProtection="0"/>
    <xf numFmtId="165" fontId="8" fillId="0" borderId="0" applyNumberFormat="0" applyFill="0" applyBorder="0" applyAlignment="0" applyProtection="0"/>
    <xf numFmtId="165" fontId="9" fillId="0" borderId="0" applyNumberFormat="0" applyFill="0" applyBorder="0" applyAlignment="0" applyProtection="0"/>
    <xf numFmtId="165" fontId="8" fillId="0" borderId="0" applyNumberFormat="0" applyFill="0" applyBorder="0" applyAlignment="0" applyProtection="0"/>
    <xf numFmtId="165" fontId="9" fillId="0" borderId="0" applyNumberFormat="0" applyFill="0" applyBorder="0" applyAlignment="0" applyProtection="0"/>
    <xf numFmtId="165" fontId="8" fillId="0" borderId="0" applyNumberFormat="0" applyFill="0" applyBorder="0" applyAlignment="0" applyProtection="0"/>
    <xf numFmtId="165" fontId="9" fillId="0" borderId="0" applyNumberFormat="0" applyFill="0" applyBorder="0" applyAlignment="0" applyProtection="0"/>
    <xf numFmtId="165" fontId="8" fillId="0" borderId="0" applyNumberFormat="0" applyFill="0" applyBorder="0" applyAlignment="0" applyProtection="0"/>
    <xf numFmtId="165" fontId="9" fillId="0" borderId="0" applyNumberFormat="0" applyFill="0" applyBorder="0" applyAlignment="0" applyProtection="0"/>
    <xf numFmtId="165" fontId="8" fillId="0" borderId="0" applyNumberFormat="0" applyFill="0" applyBorder="0" applyAlignment="0" applyProtection="0"/>
    <xf numFmtId="165" fontId="9" fillId="0" borderId="0" applyNumberFormat="0" applyFill="0" applyBorder="0" applyAlignment="0" applyProtection="0"/>
    <xf numFmtId="165" fontId="8" fillId="0" borderId="0" applyNumberFormat="0" applyFill="0" applyBorder="0" applyAlignment="0" applyProtection="0"/>
    <xf numFmtId="165" fontId="9" fillId="0" borderId="0" applyNumberFormat="0" applyFill="0" applyBorder="0" applyAlignment="0" applyProtection="0"/>
    <xf numFmtId="165" fontId="8" fillId="0" borderId="0" applyNumberFormat="0" applyFill="0" applyBorder="0" applyAlignment="0" applyProtection="0"/>
    <xf numFmtId="165" fontId="9" fillId="0" borderId="0" applyNumberFormat="0" applyFill="0" applyBorder="0" applyAlignment="0" applyProtection="0"/>
    <xf numFmtId="165" fontId="8" fillId="0" borderId="0" applyNumberFormat="0" applyFill="0" applyBorder="0" applyAlignment="0" applyProtection="0"/>
    <xf numFmtId="165" fontId="9" fillId="0" borderId="0" applyNumberFormat="0" applyFill="0" applyBorder="0" applyAlignment="0" applyProtection="0"/>
    <xf numFmtId="165" fontId="8" fillId="0" borderId="0" applyNumberFormat="0" applyFill="0" applyBorder="0" applyAlignment="0" applyProtection="0"/>
    <xf numFmtId="165" fontId="9" fillId="0" borderId="0" applyNumberFormat="0" applyFill="0" applyBorder="0" applyAlignment="0" applyProtection="0"/>
    <xf numFmtId="165" fontId="8" fillId="0" borderId="0" applyNumberFormat="0" applyFill="0" applyBorder="0" applyAlignment="0" applyProtection="0"/>
    <xf numFmtId="165" fontId="9" fillId="0" borderId="0" applyNumberFormat="0" applyFill="0" applyBorder="0" applyAlignment="0" applyProtection="0"/>
    <xf numFmtId="165" fontId="8" fillId="0" borderId="0" applyNumberFormat="0" applyFill="0" applyBorder="0" applyAlignment="0" applyProtection="0"/>
    <xf numFmtId="165" fontId="9" fillId="0" borderId="0" applyNumberFormat="0" applyFill="0" applyBorder="0" applyAlignment="0" applyProtection="0"/>
    <xf numFmtId="165" fontId="8" fillId="0" borderId="0" applyNumberFormat="0" applyFill="0" applyBorder="0" applyAlignment="0" applyProtection="0"/>
    <xf numFmtId="165" fontId="9" fillId="0" borderId="0" applyNumberFormat="0" applyFill="0" applyBorder="0" applyAlignment="0" applyProtection="0"/>
    <xf numFmtId="9" fontId="10" fillId="0" borderId="0" applyFont="0" applyFill="0" applyBorder="0" applyAlignment="0" applyProtection="0"/>
    <xf numFmtId="165" fontId="8" fillId="0" borderId="0" applyNumberFormat="0" applyFill="0" applyBorder="0" applyAlignment="0" applyProtection="0"/>
    <xf numFmtId="165" fontId="9" fillId="0" borderId="0" applyNumberFormat="0" applyFill="0" applyBorder="0" applyAlignment="0" applyProtection="0"/>
  </cellStyleXfs>
  <cellXfs count="203">
    <xf numFmtId="165" fontId="0" fillId="0" borderId="0" xfId="0"/>
    <xf numFmtId="165" fontId="0" fillId="0" borderId="0" xfId="0" applyAlignment="1">
      <alignment vertical="center"/>
    </xf>
    <xf numFmtId="165" fontId="0" fillId="0" borderId="0" xfId="0" applyAlignment="1"/>
    <xf numFmtId="165" fontId="0" fillId="0" borderId="0" xfId="0" applyAlignment="1">
      <alignment vertical="top"/>
    </xf>
    <xf numFmtId="165" fontId="0" fillId="0" borderId="0" xfId="0" applyAlignment="1">
      <alignment horizontal="right"/>
    </xf>
    <xf numFmtId="165" fontId="0" fillId="0" borderId="0" xfId="0" applyFont="1"/>
    <xf numFmtId="2" fontId="0" fillId="0" borderId="0" xfId="0" applyNumberFormat="1" applyAlignment="1">
      <alignment vertical="top"/>
    </xf>
    <xf numFmtId="165" fontId="0" fillId="0" borderId="0" xfId="0" applyFont="1" applyAlignment="1">
      <alignment horizontal="center"/>
    </xf>
    <xf numFmtId="165" fontId="0" fillId="0" borderId="0" xfId="0" applyFont="1" applyAlignment="1">
      <alignment horizontal="center" vertical="top"/>
    </xf>
    <xf numFmtId="0" fontId="0" fillId="0" borderId="0" xfId="0" applyNumberFormat="1" applyAlignment="1">
      <alignment horizontal="center"/>
    </xf>
    <xf numFmtId="0" fontId="0" fillId="0" borderId="0" xfId="0" applyNumberFormat="1" applyAlignment="1">
      <alignment horizontal="right"/>
    </xf>
    <xf numFmtId="0" fontId="0" fillId="0" borderId="0" xfId="0" applyNumberFormat="1"/>
    <xf numFmtId="0" fontId="0" fillId="0" borderId="0" xfId="0" applyNumberFormat="1" applyAlignment="1">
      <alignment vertical="center"/>
    </xf>
    <xf numFmtId="0" fontId="2" fillId="0" borderId="0" xfId="0" applyNumberFormat="1" applyFont="1" applyBorder="1" applyAlignment="1">
      <alignment vertical="center"/>
    </xf>
    <xf numFmtId="0" fontId="3" fillId="0" borderId="0" xfId="0" applyNumberFormat="1" applyFont="1" applyAlignment="1">
      <alignment vertical="top" wrapText="1"/>
    </xf>
    <xf numFmtId="0" fontId="2" fillId="0" borderId="0" xfId="0" applyNumberFormat="1" applyFont="1" applyAlignment="1">
      <alignment vertical="center"/>
    </xf>
    <xf numFmtId="0" fontId="0" fillId="0" borderId="0" xfId="0" applyNumberFormat="1" applyFont="1"/>
    <xf numFmtId="0" fontId="4" fillId="0" borderId="0" xfId="0" applyNumberFormat="1" applyFont="1"/>
    <xf numFmtId="0" fontId="0" fillId="0" borderId="0" xfId="0" applyNumberFormat="1" applyAlignment="1"/>
    <xf numFmtId="0" fontId="0" fillId="0" borderId="0" xfId="0" applyNumberFormat="1" applyAlignment="1">
      <alignment horizontal="center" vertical="top"/>
    </xf>
    <xf numFmtId="0" fontId="0" fillId="0" borderId="0" xfId="0" applyNumberFormat="1" applyAlignment="1">
      <alignment vertical="top"/>
    </xf>
    <xf numFmtId="0" fontId="0" fillId="0" borderId="0" xfId="0" applyNumberFormat="1" applyAlignment="1">
      <alignment horizontal="center" vertical="center"/>
    </xf>
    <xf numFmtId="0" fontId="1" fillId="0" borderId="0" xfId="0" applyNumberFormat="1" applyFont="1"/>
    <xf numFmtId="0" fontId="0" fillId="0" borderId="0" xfId="0" applyNumberFormat="1" applyAlignment="1">
      <alignment horizontal="left" indent="1"/>
    </xf>
    <xf numFmtId="9" fontId="0" fillId="0" borderId="0" xfId="43" applyFont="1"/>
    <xf numFmtId="0" fontId="12" fillId="3" borderId="0" xfId="0" applyNumberFormat="1" applyFont="1" applyFill="1" applyAlignment="1">
      <alignment vertical="center"/>
    </xf>
    <xf numFmtId="0" fontId="12" fillId="3" borderId="0" xfId="0" applyNumberFormat="1" applyFont="1" applyFill="1" applyBorder="1" applyAlignment="1">
      <alignment horizontal="left" vertical="center"/>
    </xf>
    <xf numFmtId="0" fontId="12" fillId="3" borderId="0" xfId="0" applyNumberFormat="1" applyFont="1" applyFill="1" applyAlignment="1">
      <alignment horizontal="center" vertical="center"/>
    </xf>
    <xf numFmtId="165" fontId="11" fillId="0" borderId="0" xfId="0" applyFont="1" applyAlignment="1">
      <alignment horizontal="left" vertical="center"/>
    </xf>
    <xf numFmtId="0" fontId="11" fillId="3" borderId="27" xfId="0" applyNumberFormat="1" applyFont="1" applyFill="1" applyBorder="1" applyAlignment="1">
      <alignment horizontal="center" vertical="top" wrapText="1"/>
    </xf>
    <xf numFmtId="0" fontId="11" fillId="3" borderId="28" xfId="0" applyNumberFormat="1" applyFont="1" applyFill="1" applyBorder="1" applyAlignment="1">
      <alignment vertical="top" wrapText="1"/>
    </xf>
    <xf numFmtId="2" fontId="11" fillId="3" borderId="19" xfId="0" applyNumberFormat="1" applyFont="1" applyFill="1" applyBorder="1" applyAlignment="1">
      <alignment horizontal="center" vertical="top"/>
    </xf>
    <xf numFmtId="2" fontId="11" fillId="3" borderId="20" xfId="0" applyNumberFormat="1" applyFont="1" applyFill="1" applyBorder="1" applyAlignment="1">
      <alignment horizontal="center" vertical="top"/>
    </xf>
    <xf numFmtId="0" fontId="12" fillId="3" borderId="21" xfId="0" applyNumberFormat="1" applyFont="1" applyFill="1" applyBorder="1" applyAlignment="1">
      <alignment horizontal="center" vertical="top" wrapText="1"/>
    </xf>
    <xf numFmtId="0" fontId="12" fillId="3" borderId="0" xfId="0" applyNumberFormat="1" applyFont="1" applyFill="1" applyBorder="1" applyAlignment="1">
      <alignment vertical="top" wrapText="1"/>
    </xf>
    <xf numFmtId="2" fontId="12" fillId="3" borderId="1" xfId="0" applyNumberFormat="1" applyFont="1" applyFill="1" applyBorder="1" applyAlignment="1">
      <alignment horizontal="center" vertical="top"/>
    </xf>
    <xf numFmtId="2" fontId="12" fillId="3" borderId="22" xfId="0" applyNumberFormat="1" applyFont="1" applyFill="1" applyBorder="1" applyAlignment="1">
      <alignment horizontal="center" vertical="top"/>
    </xf>
    <xf numFmtId="0" fontId="12" fillId="3" borderId="23" xfId="0" applyNumberFormat="1" applyFont="1" applyFill="1" applyBorder="1" applyAlignment="1">
      <alignment horizontal="center" vertical="top" wrapText="1"/>
    </xf>
    <xf numFmtId="0" fontId="12" fillId="3" borderId="24" xfId="0" applyNumberFormat="1" applyFont="1" applyFill="1" applyBorder="1" applyAlignment="1">
      <alignment vertical="top" wrapText="1"/>
    </xf>
    <xf numFmtId="2" fontId="12" fillId="3" borderId="25" xfId="0" applyNumberFormat="1" applyFont="1" applyFill="1" applyBorder="1" applyAlignment="1">
      <alignment horizontal="center" vertical="top"/>
    </xf>
    <xf numFmtId="2" fontId="12" fillId="3" borderId="26" xfId="0" applyNumberFormat="1" applyFont="1" applyFill="1" applyBorder="1" applyAlignment="1">
      <alignment horizontal="center" vertical="top"/>
    </xf>
    <xf numFmtId="0" fontId="11" fillId="3" borderId="17" xfId="0" applyNumberFormat="1" applyFont="1" applyFill="1" applyBorder="1" applyAlignment="1">
      <alignment horizontal="center" vertical="top" wrapText="1"/>
    </xf>
    <xf numFmtId="0" fontId="11" fillId="3" borderId="18" xfId="0" applyNumberFormat="1" applyFont="1" applyFill="1" applyBorder="1" applyAlignment="1">
      <alignment vertical="top" wrapText="1"/>
    </xf>
    <xf numFmtId="2" fontId="11" fillId="3" borderId="29" xfId="0" applyNumberFormat="1" applyFont="1" applyFill="1" applyBorder="1" applyAlignment="1">
      <alignment horizontal="center" vertical="top"/>
    </xf>
    <xf numFmtId="2" fontId="11" fillId="3" borderId="30" xfId="0" applyNumberFormat="1" applyFont="1" applyFill="1" applyBorder="1" applyAlignment="1">
      <alignment horizontal="center" vertical="top"/>
    </xf>
    <xf numFmtId="0" fontId="12" fillId="0" borderId="0" xfId="0" applyNumberFormat="1" applyFont="1" applyAlignment="1">
      <alignment horizontal="center"/>
    </xf>
    <xf numFmtId="0" fontId="12" fillId="0" borderId="0" xfId="0" applyNumberFormat="1" applyFont="1"/>
    <xf numFmtId="0" fontId="12" fillId="3" borderId="0" xfId="0" applyNumberFormat="1" applyFont="1" applyFill="1" applyAlignment="1">
      <alignment horizontal="left" vertical="center" indent="1"/>
    </xf>
    <xf numFmtId="0" fontId="12" fillId="3" borderId="0" xfId="0" applyNumberFormat="1" applyFont="1" applyFill="1" applyAlignment="1">
      <alignment horizontal="right" vertical="center" indent="1"/>
    </xf>
    <xf numFmtId="0" fontId="12" fillId="3" borderId="0" xfId="0" applyNumberFormat="1" applyFont="1" applyFill="1"/>
    <xf numFmtId="0" fontId="12" fillId="3" borderId="0" xfId="0" applyNumberFormat="1" applyFont="1" applyFill="1" applyAlignment="1">
      <alignment horizontal="center"/>
    </xf>
    <xf numFmtId="0" fontId="12" fillId="0" borderId="0" xfId="0" applyNumberFormat="1" applyFont="1" applyAlignment="1">
      <alignment vertical="center"/>
    </xf>
    <xf numFmtId="165" fontId="12" fillId="3" borderId="0" xfId="0" applyFont="1" applyFill="1" applyAlignment="1">
      <alignment horizontal="left" vertical="center" indent="1"/>
    </xf>
    <xf numFmtId="0" fontId="11" fillId="3" borderId="1" xfId="0" applyNumberFormat="1" applyFont="1" applyFill="1" applyBorder="1" applyAlignment="1" applyProtection="1">
      <alignment horizontal="center" vertical="center"/>
      <protection locked="0"/>
    </xf>
    <xf numFmtId="165" fontId="12" fillId="3" borderId="0" xfId="0" applyFont="1" applyFill="1" applyAlignment="1">
      <alignment horizontal="left" vertical="center"/>
    </xf>
    <xf numFmtId="165" fontId="11" fillId="3" borderId="0" xfId="0" applyFont="1" applyFill="1" applyAlignment="1">
      <alignment horizontal="left" vertical="center" indent="1"/>
    </xf>
    <xf numFmtId="0" fontId="12" fillId="3" borderId="0" xfId="0" applyNumberFormat="1" applyFont="1" applyFill="1" applyBorder="1" applyAlignment="1">
      <alignment vertical="center"/>
    </xf>
    <xf numFmtId="0" fontId="12" fillId="0" borderId="0" xfId="0" applyNumberFormat="1" applyFont="1" applyBorder="1" applyAlignment="1">
      <alignment vertical="center"/>
    </xf>
    <xf numFmtId="0" fontId="12" fillId="3" borderId="0" xfId="0" applyNumberFormat="1" applyFont="1" applyFill="1" applyAlignment="1">
      <alignment horizontal="left" vertical="center"/>
    </xf>
    <xf numFmtId="0" fontId="12" fillId="3" borderId="0" xfId="0" applyNumberFormat="1" applyFont="1" applyFill="1" applyBorder="1" applyAlignment="1" applyProtection="1">
      <alignment horizontal="left" vertical="center"/>
      <protection locked="0"/>
    </xf>
    <xf numFmtId="0" fontId="12" fillId="3" borderId="31" xfId="0" applyNumberFormat="1" applyFont="1" applyFill="1" applyBorder="1"/>
    <xf numFmtId="0" fontId="12" fillId="3" borderId="33" xfId="0" applyNumberFormat="1" applyFont="1" applyFill="1" applyBorder="1"/>
    <xf numFmtId="0" fontId="11" fillId="3" borderId="21" xfId="0" applyNumberFormat="1" applyFont="1" applyFill="1" applyBorder="1" applyAlignment="1">
      <alignment horizontal="left" vertical="center" indent="2"/>
    </xf>
    <xf numFmtId="0" fontId="11" fillId="3" borderId="0" xfId="0" applyNumberFormat="1" applyFont="1" applyFill="1" applyBorder="1" applyAlignment="1">
      <alignment horizontal="left" vertical="center" indent="2"/>
    </xf>
    <xf numFmtId="0" fontId="12" fillId="3" borderId="0" xfId="0" applyNumberFormat="1" applyFont="1" applyFill="1" applyBorder="1"/>
    <xf numFmtId="0" fontId="11" fillId="3" borderId="0" xfId="0" applyNumberFormat="1" applyFont="1" applyFill="1" applyBorder="1" applyAlignment="1">
      <alignment horizontal="center"/>
    </xf>
    <xf numFmtId="0" fontId="12" fillId="3" borderId="22" xfId="0" applyNumberFormat="1" applyFont="1" applyFill="1" applyBorder="1"/>
    <xf numFmtId="165" fontId="12" fillId="3" borderId="21" xfId="0" applyFont="1" applyFill="1" applyBorder="1" applyAlignment="1">
      <alignment horizontal="center" vertical="center"/>
    </xf>
    <xf numFmtId="165" fontId="12" fillId="3" borderId="0" xfId="0" applyFont="1" applyFill="1" applyBorder="1" applyAlignment="1">
      <alignment vertical="center"/>
    </xf>
    <xf numFmtId="2" fontId="12" fillId="3" borderId="0" xfId="0" applyNumberFormat="1" applyFont="1" applyFill="1" applyBorder="1" applyAlignment="1">
      <alignment horizontal="center" vertical="center"/>
    </xf>
    <xf numFmtId="2" fontId="11" fillId="3" borderId="0" xfId="0" applyNumberFormat="1" applyFont="1" applyFill="1" applyBorder="1" applyAlignment="1">
      <alignment horizontal="center" vertical="center"/>
    </xf>
    <xf numFmtId="0" fontId="12" fillId="3" borderId="22" xfId="0" applyNumberFormat="1" applyFont="1" applyFill="1" applyBorder="1" applyAlignment="1">
      <alignment vertical="center"/>
    </xf>
    <xf numFmtId="165" fontId="12" fillId="3" borderId="21" xfId="0" applyFont="1" applyFill="1" applyBorder="1"/>
    <xf numFmtId="165" fontId="12" fillId="3" borderId="0" xfId="0" applyFont="1" applyFill="1" applyBorder="1"/>
    <xf numFmtId="0" fontId="12" fillId="3" borderId="0" xfId="0" applyNumberFormat="1" applyFont="1" applyFill="1" applyBorder="1" applyAlignment="1">
      <alignment horizontal="center"/>
    </xf>
    <xf numFmtId="165" fontId="11" fillId="3" borderId="0" xfId="0" applyFont="1" applyFill="1" applyBorder="1" applyAlignment="1">
      <alignment vertical="center"/>
    </xf>
    <xf numFmtId="2" fontId="11" fillId="3" borderId="2" xfId="0" applyNumberFormat="1" applyFont="1" applyFill="1" applyBorder="1" applyAlignment="1">
      <alignment horizontal="center"/>
    </xf>
    <xf numFmtId="0" fontId="12" fillId="3" borderId="23" xfId="0" applyNumberFormat="1" applyFont="1" applyFill="1" applyBorder="1"/>
    <xf numFmtId="0" fontId="12" fillId="3" borderId="24" xfId="0" applyNumberFormat="1" applyFont="1" applyFill="1" applyBorder="1"/>
    <xf numFmtId="0" fontId="12" fillId="3" borderId="24" xfId="0" applyNumberFormat="1" applyFont="1" applyFill="1" applyBorder="1" applyAlignment="1">
      <alignment horizontal="center"/>
    </xf>
    <xf numFmtId="0" fontId="12" fillId="3" borderId="26" xfId="0" applyNumberFormat="1" applyFont="1" applyFill="1" applyBorder="1"/>
    <xf numFmtId="0" fontId="11" fillId="3" borderId="0" xfId="0" applyNumberFormat="1" applyFont="1" applyFill="1" applyBorder="1"/>
    <xf numFmtId="165" fontId="13" fillId="3" borderId="11" xfId="0" applyFont="1" applyFill="1" applyBorder="1" applyAlignment="1">
      <alignment horizontal="center" vertical="center" wrapText="1"/>
    </xf>
    <xf numFmtId="165" fontId="13" fillId="3" borderId="11" xfId="0" applyFont="1" applyFill="1" applyBorder="1" applyAlignment="1">
      <alignment horizontal="center" vertical="center"/>
    </xf>
    <xf numFmtId="0" fontId="13" fillId="4" borderId="14" xfId="0" applyNumberFormat="1" applyFont="1" applyFill="1" applyBorder="1" applyAlignment="1">
      <alignment horizontal="center" vertical="center"/>
    </xf>
    <xf numFmtId="0" fontId="13" fillId="4" borderId="15" xfId="0" applyNumberFormat="1" applyFont="1" applyFill="1" applyBorder="1" applyAlignment="1">
      <alignment vertical="center"/>
    </xf>
    <xf numFmtId="165" fontId="13" fillId="4" borderId="15" xfId="0" applyFont="1" applyFill="1" applyBorder="1" applyAlignment="1">
      <alignment horizontal="center" vertical="center" wrapText="1"/>
    </xf>
    <xf numFmtId="165" fontId="13" fillId="4" borderId="16" xfId="0" applyFont="1" applyFill="1" applyBorder="1" applyAlignment="1">
      <alignment horizontal="center" vertical="center" wrapText="1"/>
    </xf>
    <xf numFmtId="165" fontId="15" fillId="3" borderId="0" xfId="0" applyFont="1" applyFill="1"/>
    <xf numFmtId="0" fontId="15" fillId="3" borderId="0" xfId="0" applyNumberFormat="1" applyFont="1" applyFill="1" applyAlignment="1">
      <alignment horizontal="right"/>
    </xf>
    <xf numFmtId="165" fontId="15" fillId="4" borderId="3" xfId="0" applyFont="1" applyFill="1" applyBorder="1"/>
    <xf numFmtId="165" fontId="16" fillId="4" borderId="6" xfId="0" applyFont="1" applyFill="1" applyBorder="1" applyAlignment="1">
      <alignment horizontal="center" vertical="center" wrapText="1"/>
    </xf>
    <xf numFmtId="165" fontId="16" fillId="4" borderId="6" xfId="0" applyFont="1" applyFill="1" applyBorder="1" applyAlignment="1">
      <alignment horizontal="center" vertical="center"/>
    </xf>
    <xf numFmtId="0" fontId="17" fillId="4" borderId="6" xfId="0" applyNumberFormat="1" applyFont="1" applyFill="1" applyBorder="1" applyAlignment="1">
      <alignment horizontal="center" vertical="center" wrapText="1"/>
    </xf>
    <xf numFmtId="165" fontId="16" fillId="4" borderId="6" xfId="0" applyFont="1" applyFill="1" applyBorder="1" applyAlignment="1">
      <alignment horizontal="center" wrapText="1"/>
    </xf>
    <xf numFmtId="165" fontId="15" fillId="4" borderId="4" xfId="0" applyFont="1" applyFill="1" applyBorder="1"/>
    <xf numFmtId="165" fontId="18" fillId="3" borderId="7" xfId="0" applyFont="1" applyFill="1" applyBorder="1" applyAlignment="1"/>
    <xf numFmtId="0" fontId="14" fillId="3" borderId="8" xfId="0" applyNumberFormat="1" applyFont="1" applyFill="1" applyBorder="1" applyAlignment="1">
      <alignment horizontal="left"/>
    </xf>
    <xf numFmtId="165" fontId="14" fillId="3" borderId="8" xfId="0" applyFont="1" applyFill="1" applyBorder="1" applyAlignment="1"/>
    <xf numFmtId="0" fontId="14" fillId="3" borderId="8" xfId="0" applyNumberFormat="1" applyFont="1" applyFill="1" applyBorder="1" applyAlignment="1"/>
    <xf numFmtId="0" fontId="18" fillId="3" borderId="8" xfId="0" applyNumberFormat="1" applyFont="1" applyFill="1" applyBorder="1" applyAlignment="1"/>
    <xf numFmtId="165" fontId="18" fillId="3" borderId="8" xfId="0" applyFont="1" applyFill="1" applyBorder="1" applyAlignment="1"/>
    <xf numFmtId="165" fontId="18" fillId="3" borderId="9" xfId="0" applyFont="1" applyFill="1" applyBorder="1" applyAlignment="1"/>
    <xf numFmtId="165" fontId="15" fillId="3" borderId="5" xfId="0" applyFont="1" applyFill="1" applyBorder="1" applyAlignment="1">
      <alignment vertical="center"/>
    </xf>
    <xf numFmtId="0" fontId="16" fillId="3" borderId="0" xfId="0" applyNumberFormat="1" applyFont="1" applyFill="1" applyBorder="1" applyAlignment="1">
      <alignment horizontal="right" vertical="center"/>
    </xf>
    <xf numFmtId="165" fontId="16" fillId="3" borderId="0" xfId="0" applyFont="1" applyFill="1" applyBorder="1" applyAlignment="1">
      <alignment vertical="center"/>
    </xf>
    <xf numFmtId="0" fontId="16" fillId="3" borderId="0" xfId="0" applyNumberFormat="1" applyFont="1" applyFill="1" applyBorder="1" applyAlignment="1">
      <alignment vertical="center"/>
    </xf>
    <xf numFmtId="2" fontId="19" fillId="3" borderId="1" xfId="0" applyNumberFormat="1" applyFont="1" applyFill="1" applyBorder="1" applyAlignment="1">
      <alignment horizontal="center" vertical="center"/>
    </xf>
    <xf numFmtId="165" fontId="15" fillId="3" borderId="13" xfId="0" applyFont="1" applyFill="1" applyBorder="1" applyAlignment="1">
      <alignment vertical="center"/>
    </xf>
    <xf numFmtId="165" fontId="15" fillId="3" borderId="5" xfId="0" applyFont="1" applyFill="1" applyBorder="1" applyAlignment="1">
      <alignment vertical="top"/>
    </xf>
    <xf numFmtId="0" fontId="20" fillId="3" borderId="0" xfId="0" applyNumberFormat="1" applyFont="1" applyFill="1" applyBorder="1" applyAlignment="1">
      <alignment horizontal="left" vertical="top" indent="2"/>
    </xf>
    <xf numFmtId="165" fontId="20" fillId="3" borderId="1" xfId="0" applyFont="1" applyFill="1" applyBorder="1" applyAlignment="1">
      <alignment vertical="top" wrapText="1"/>
    </xf>
    <xf numFmtId="0" fontId="20" fillId="3" borderId="1" xfId="0" applyNumberFormat="1" applyFont="1" applyFill="1" applyBorder="1" applyAlignment="1" applyProtection="1">
      <alignment horizontal="center" vertical="top" wrapText="1"/>
      <protection locked="0"/>
    </xf>
    <xf numFmtId="0" fontId="18" fillId="3" borderId="1" xfId="0" applyNumberFormat="1" applyFont="1" applyFill="1" applyBorder="1" applyAlignment="1" applyProtection="1">
      <alignment horizontal="center" vertical="center"/>
      <protection locked="0"/>
    </xf>
    <xf numFmtId="165" fontId="15" fillId="3" borderId="0" xfId="0" applyFont="1" applyFill="1" applyBorder="1" applyAlignment="1" applyProtection="1">
      <alignment vertical="top"/>
      <protection locked="0"/>
    </xf>
    <xf numFmtId="165" fontId="15" fillId="3" borderId="13" xfId="0" applyFont="1" applyFill="1" applyBorder="1" applyAlignment="1">
      <alignment vertical="top"/>
    </xf>
    <xf numFmtId="165" fontId="15" fillId="3" borderId="10" xfId="0" applyFont="1" applyFill="1" applyBorder="1" applyAlignment="1">
      <alignment vertical="top"/>
    </xf>
    <xf numFmtId="0" fontId="15" fillId="3" borderId="11" xfId="0" applyNumberFormat="1" applyFont="1" applyFill="1" applyBorder="1" applyAlignment="1">
      <alignment horizontal="right" vertical="top"/>
    </xf>
    <xf numFmtId="165" fontId="15" fillId="3" borderId="11" xfId="0" applyFont="1" applyFill="1" applyBorder="1" applyAlignment="1">
      <alignment vertical="top" wrapText="1"/>
    </xf>
    <xf numFmtId="0" fontId="15" fillId="3" borderId="11" xfId="0" applyNumberFormat="1" applyFont="1" applyFill="1" applyBorder="1" applyAlignment="1">
      <alignment vertical="top" wrapText="1"/>
    </xf>
    <xf numFmtId="0" fontId="15" fillId="3" borderId="11" xfId="0" applyNumberFormat="1" applyFont="1" applyFill="1" applyBorder="1" applyAlignment="1">
      <alignment vertical="top"/>
    </xf>
    <xf numFmtId="165" fontId="15" fillId="3" borderId="11" xfId="0" applyFont="1" applyFill="1" applyBorder="1" applyAlignment="1">
      <alignment vertical="top"/>
    </xf>
    <xf numFmtId="165" fontId="15" fillId="3" borderId="12" xfId="0" applyFont="1" applyFill="1" applyBorder="1" applyAlignment="1">
      <alignment vertical="top"/>
    </xf>
    <xf numFmtId="165" fontId="16" fillId="4" borderId="7" xfId="0" applyFont="1" applyFill="1" applyBorder="1"/>
    <xf numFmtId="0" fontId="16" fillId="4" borderId="8" xfId="0" applyNumberFormat="1" applyFont="1" applyFill="1" applyBorder="1" applyAlignment="1">
      <alignment horizontal="right"/>
    </xf>
    <xf numFmtId="165" fontId="16" fillId="4" borderId="8" xfId="0" applyFont="1" applyFill="1" applyBorder="1"/>
    <xf numFmtId="165" fontId="16" fillId="4" borderId="9" xfId="0" applyFont="1" applyFill="1" applyBorder="1"/>
    <xf numFmtId="165" fontId="16" fillId="4" borderId="5" xfId="0" applyFont="1" applyFill="1" applyBorder="1" applyAlignment="1">
      <alignment vertical="center"/>
    </xf>
    <xf numFmtId="0" fontId="16" fillId="4" borderId="0" xfId="0" applyNumberFormat="1" applyFont="1" applyFill="1" applyBorder="1" applyAlignment="1">
      <alignment horizontal="right" vertical="center"/>
    </xf>
    <xf numFmtId="165" fontId="14" fillId="4" borderId="0" xfId="0" applyFont="1" applyFill="1" applyBorder="1" applyAlignment="1">
      <alignment vertical="center" wrapText="1"/>
    </xf>
    <xf numFmtId="164" fontId="15" fillId="4" borderId="0" xfId="0" applyNumberFormat="1" applyFont="1" applyFill="1" applyBorder="1" applyAlignment="1">
      <alignment horizontal="center" vertical="center"/>
    </xf>
    <xf numFmtId="2" fontId="21" fillId="4" borderId="1" xfId="0" applyNumberFormat="1" applyFont="1" applyFill="1" applyBorder="1" applyAlignment="1">
      <alignment horizontal="center" vertical="center"/>
    </xf>
    <xf numFmtId="165" fontId="16" fillId="4" borderId="13" xfId="0" applyFont="1" applyFill="1" applyBorder="1" applyAlignment="1">
      <alignment vertical="center"/>
    </xf>
    <xf numFmtId="165" fontId="16" fillId="4" borderId="10" xfId="0" applyFont="1" applyFill="1" applyBorder="1"/>
    <xf numFmtId="0" fontId="16" fillId="4" borderId="11" xfId="0" applyNumberFormat="1" applyFont="1" applyFill="1" applyBorder="1" applyAlignment="1">
      <alignment horizontal="right"/>
    </xf>
    <xf numFmtId="165" fontId="16" fillId="4" borderId="11" xfId="0" applyFont="1" applyFill="1" applyBorder="1"/>
    <xf numFmtId="165" fontId="16" fillId="4" borderId="12" xfId="0" applyFont="1" applyFill="1" applyBorder="1"/>
    <xf numFmtId="165" fontId="15" fillId="0" borderId="0" xfId="0" applyFont="1"/>
    <xf numFmtId="0" fontId="15" fillId="0" borderId="0" xfId="0" applyNumberFormat="1" applyFont="1" applyAlignment="1">
      <alignment horizontal="right"/>
    </xf>
    <xf numFmtId="165" fontId="15" fillId="3" borderId="0" xfId="0" applyFont="1" applyFill="1" applyAlignment="1">
      <alignment horizontal="center" vertical="top"/>
    </xf>
    <xf numFmtId="0" fontId="15" fillId="3" borderId="0" xfId="0" applyNumberFormat="1" applyFont="1" applyFill="1"/>
    <xf numFmtId="0" fontId="16" fillId="4" borderId="6" xfId="0" applyNumberFormat="1" applyFont="1" applyFill="1" applyBorder="1" applyAlignment="1">
      <alignment horizontal="center" vertical="top"/>
    </xf>
    <xf numFmtId="0" fontId="15" fillId="4" borderId="4" xfId="0" applyNumberFormat="1" applyFont="1" applyFill="1" applyBorder="1"/>
    <xf numFmtId="0" fontId="14" fillId="3" borderId="8" xfId="0" applyNumberFormat="1" applyFont="1" applyFill="1" applyBorder="1" applyAlignment="1">
      <alignment horizontal="center" vertical="top"/>
    </xf>
    <xf numFmtId="0" fontId="18" fillId="3" borderId="9" xfId="0" applyNumberFormat="1" applyFont="1" applyFill="1" applyBorder="1" applyAlignment="1"/>
    <xf numFmtId="0" fontId="16" fillId="3" borderId="0" xfId="0" applyNumberFormat="1" applyFont="1" applyFill="1" applyBorder="1" applyAlignment="1">
      <alignment horizontal="center" vertical="top"/>
    </xf>
    <xf numFmtId="0" fontId="15" fillId="3" borderId="13" xfId="0" applyNumberFormat="1" applyFont="1" applyFill="1" applyBorder="1" applyAlignment="1">
      <alignment vertical="center"/>
    </xf>
    <xf numFmtId="0" fontId="15" fillId="3" borderId="13" xfId="0" applyNumberFormat="1" applyFont="1" applyFill="1" applyBorder="1" applyAlignment="1">
      <alignment vertical="top"/>
    </xf>
    <xf numFmtId="0" fontId="15" fillId="3" borderId="11" xfId="0" applyNumberFormat="1" applyFont="1" applyFill="1" applyBorder="1" applyAlignment="1">
      <alignment horizontal="center" vertical="top" wrapText="1"/>
    </xf>
    <xf numFmtId="0" fontId="15" fillId="3" borderId="12" xfId="0" applyNumberFormat="1" applyFont="1" applyFill="1" applyBorder="1" applyAlignment="1">
      <alignment vertical="top"/>
    </xf>
    <xf numFmtId="0" fontId="20" fillId="3" borderId="0" xfId="0" applyNumberFormat="1" applyFont="1" applyFill="1" applyBorder="1" applyAlignment="1">
      <alignment horizontal="right" vertical="top" indent="1"/>
    </xf>
    <xf numFmtId="0" fontId="20" fillId="0" borderId="1" xfId="0" applyNumberFormat="1" applyFont="1" applyFill="1" applyBorder="1" applyAlignment="1" applyProtection="1">
      <alignment horizontal="center" vertical="top" wrapText="1"/>
      <protection locked="0"/>
    </xf>
    <xf numFmtId="165" fontId="15" fillId="3" borderId="11" xfId="0" applyFont="1" applyFill="1" applyBorder="1" applyAlignment="1">
      <alignment horizontal="center" vertical="top" wrapText="1"/>
    </xf>
    <xf numFmtId="165" fontId="16" fillId="4" borderId="8" xfId="0" applyFont="1" applyFill="1" applyBorder="1" applyAlignment="1">
      <alignment horizontal="center" vertical="top"/>
    </xf>
    <xf numFmtId="0" fontId="16" fillId="4" borderId="9" xfId="0" applyNumberFormat="1" applyFont="1" applyFill="1" applyBorder="1"/>
    <xf numFmtId="165" fontId="14" fillId="4" borderId="0" xfId="0" applyFont="1" applyFill="1" applyBorder="1" applyAlignment="1">
      <alignment horizontal="center" vertical="top" wrapText="1"/>
    </xf>
    <xf numFmtId="0" fontId="16" fillId="4" borderId="13" xfId="0" applyNumberFormat="1" applyFont="1" applyFill="1" applyBorder="1" applyAlignment="1">
      <alignment vertical="center"/>
    </xf>
    <xf numFmtId="165" fontId="16" fillId="4" borderId="11" xfId="0" applyFont="1" applyFill="1" applyBorder="1" applyAlignment="1">
      <alignment horizontal="center" vertical="top"/>
    </xf>
    <xf numFmtId="0" fontId="16" fillId="4" borderId="12" xfId="0" applyNumberFormat="1" applyFont="1" applyFill="1" applyBorder="1"/>
    <xf numFmtId="165" fontId="15" fillId="3" borderId="0" xfId="0" applyFont="1" applyFill="1" applyAlignment="1">
      <alignment horizontal="right"/>
    </xf>
    <xf numFmtId="165" fontId="15" fillId="3" borderId="0" xfId="0" applyFont="1" applyFill="1" applyAlignment="1">
      <alignment horizontal="center"/>
    </xf>
    <xf numFmtId="0" fontId="22" fillId="5" borderId="6" xfId="0" applyNumberFormat="1" applyFont="1" applyFill="1" applyBorder="1" applyAlignment="1">
      <alignment horizontal="center" vertical="center" wrapText="1"/>
    </xf>
    <xf numFmtId="0" fontId="22" fillId="5" borderId="6" xfId="0" applyNumberFormat="1" applyFont="1" applyFill="1" applyBorder="1" applyAlignment="1">
      <alignment horizontal="center" vertical="center"/>
    </xf>
    <xf numFmtId="0" fontId="16" fillId="4" borderId="6" xfId="0" applyNumberFormat="1" applyFont="1" applyFill="1" applyBorder="1" applyAlignment="1">
      <alignment horizontal="center" vertical="center"/>
    </xf>
    <xf numFmtId="0" fontId="14" fillId="3" borderId="8" xfId="0" applyNumberFormat="1" applyFont="1" applyFill="1" applyBorder="1" applyAlignment="1">
      <alignment horizontal="center"/>
    </xf>
    <xf numFmtId="0" fontId="16" fillId="3" borderId="0" xfId="0" applyNumberFormat="1" applyFont="1" applyFill="1" applyBorder="1" applyAlignment="1">
      <alignment horizontal="center" vertical="center"/>
    </xf>
    <xf numFmtId="165" fontId="15" fillId="3" borderId="11" xfId="0" applyFont="1" applyFill="1" applyBorder="1" applyAlignment="1">
      <alignment horizontal="right" vertical="top"/>
    </xf>
    <xf numFmtId="165" fontId="16" fillId="4" borderId="8" xfId="0" applyFont="1" applyFill="1" applyBorder="1" applyAlignment="1">
      <alignment horizontal="right"/>
    </xf>
    <xf numFmtId="165" fontId="16" fillId="4" borderId="8" xfId="0" applyFont="1" applyFill="1" applyBorder="1" applyAlignment="1">
      <alignment horizontal="center"/>
    </xf>
    <xf numFmtId="165" fontId="16" fillId="4" borderId="0" xfId="0" applyFont="1" applyFill="1" applyBorder="1" applyAlignment="1">
      <alignment horizontal="right" vertical="center"/>
    </xf>
    <xf numFmtId="165" fontId="14" fillId="4" borderId="0" xfId="0" applyFont="1" applyFill="1" applyBorder="1" applyAlignment="1">
      <alignment horizontal="center" vertical="center" wrapText="1"/>
    </xf>
    <xf numFmtId="165" fontId="16" fillId="4" borderId="11" xfId="0" applyFont="1" applyFill="1" applyBorder="1" applyAlignment="1">
      <alignment horizontal="right"/>
    </xf>
    <xf numFmtId="165" fontId="16" fillId="4" borderId="11" xfId="0" applyFont="1" applyFill="1" applyBorder="1" applyAlignment="1">
      <alignment horizontal="center"/>
    </xf>
    <xf numFmtId="165" fontId="15" fillId="0" borderId="0" xfId="0" applyFont="1" applyAlignment="1">
      <alignment horizontal="right"/>
    </xf>
    <xf numFmtId="165" fontId="15" fillId="0" borderId="0" xfId="0" applyFont="1" applyAlignment="1">
      <alignment horizontal="center" vertical="top"/>
    </xf>
    <xf numFmtId="0" fontId="15" fillId="0" borderId="0" xfId="0" applyNumberFormat="1" applyFont="1"/>
    <xf numFmtId="2" fontId="19" fillId="3" borderId="0" xfId="0" applyNumberFormat="1" applyFont="1" applyFill="1" applyBorder="1" applyAlignment="1">
      <alignment horizontal="center" vertical="center"/>
    </xf>
    <xf numFmtId="0" fontId="15" fillId="3" borderId="0" xfId="0" applyNumberFormat="1" applyFont="1" applyFill="1" applyBorder="1" applyAlignment="1">
      <alignment horizontal="right" vertical="top"/>
    </xf>
    <xf numFmtId="165" fontId="23" fillId="3" borderId="0" xfId="0" applyFont="1" applyFill="1" applyBorder="1" applyAlignment="1">
      <alignment vertical="top" wrapText="1"/>
    </xf>
    <xf numFmtId="0" fontId="20" fillId="3" borderId="0" xfId="0" applyNumberFormat="1" applyFont="1" applyFill="1" applyBorder="1" applyAlignment="1">
      <alignment horizontal="center" vertical="top" wrapText="1"/>
    </xf>
    <xf numFmtId="0" fontId="18" fillId="3" borderId="0" xfId="0" applyNumberFormat="1" applyFont="1" applyFill="1" applyBorder="1" applyAlignment="1" applyProtection="1">
      <alignment horizontal="center" vertical="center"/>
      <protection locked="0"/>
    </xf>
    <xf numFmtId="165" fontId="15" fillId="3" borderId="0" xfId="0" applyFont="1" applyFill="1" applyBorder="1" applyAlignment="1">
      <alignment vertical="top"/>
    </xf>
    <xf numFmtId="165" fontId="12" fillId="0" borderId="0" xfId="0" applyFont="1" applyAlignment="1">
      <alignment horizontal="center"/>
    </xf>
    <xf numFmtId="0" fontId="11" fillId="3" borderId="0" xfId="0" applyNumberFormat="1" applyFont="1" applyFill="1" applyAlignment="1">
      <alignment horizontal="center" vertical="top" wrapText="1"/>
    </xf>
    <xf numFmtId="165" fontId="13" fillId="3" borderId="18" xfId="0" applyFont="1" applyFill="1" applyBorder="1" applyAlignment="1">
      <alignment horizontal="center" vertical="center"/>
    </xf>
    <xf numFmtId="0" fontId="11" fillId="3" borderId="0" xfId="0" applyNumberFormat="1" applyFont="1" applyFill="1" applyAlignment="1">
      <alignment horizontal="left" vertical="top" wrapText="1" indent="1"/>
    </xf>
    <xf numFmtId="165" fontId="13" fillId="3" borderId="17" xfId="0" applyFont="1" applyFill="1" applyBorder="1" applyAlignment="1">
      <alignment horizontal="center" vertical="center" wrapText="1"/>
    </xf>
    <xf numFmtId="165" fontId="13" fillId="3" borderId="32" xfId="0" applyFont="1" applyFill="1" applyBorder="1" applyAlignment="1">
      <alignment horizontal="center" vertical="center"/>
    </xf>
    <xf numFmtId="165" fontId="13" fillId="3" borderId="11" xfId="0" applyFont="1" applyFill="1" applyBorder="1" applyAlignment="1">
      <alignment horizontal="center" vertical="center"/>
    </xf>
    <xf numFmtId="0" fontId="12" fillId="3" borderId="11" xfId="0" applyNumberFormat="1" applyFont="1" applyFill="1" applyBorder="1" applyAlignment="1" applyProtection="1">
      <alignment horizontal="left" vertical="center"/>
      <protection locked="0"/>
    </xf>
    <xf numFmtId="0" fontId="11" fillId="3" borderId="3" xfId="0" applyNumberFormat="1" applyFont="1" applyFill="1" applyBorder="1" applyAlignment="1" applyProtection="1">
      <alignment horizontal="left" vertical="center"/>
      <protection locked="0"/>
    </xf>
    <xf numFmtId="0" fontId="11" fillId="3" borderId="6" xfId="0" applyNumberFormat="1" applyFont="1" applyFill="1" applyBorder="1" applyAlignment="1" applyProtection="1">
      <alignment horizontal="left" vertical="center"/>
      <protection locked="0"/>
    </xf>
    <xf numFmtId="0" fontId="11" fillId="3" borderId="4" xfId="0" applyNumberFormat="1" applyFont="1" applyFill="1" applyBorder="1" applyAlignment="1" applyProtection="1">
      <alignment horizontal="left" vertical="center"/>
      <protection locked="0"/>
    </xf>
    <xf numFmtId="165" fontId="11" fillId="3" borderId="13" xfId="0" applyFont="1" applyFill="1" applyBorder="1" applyAlignment="1">
      <alignment horizontal="left" vertical="center" wrapText="1"/>
    </xf>
    <xf numFmtId="0" fontId="11" fillId="3" borderId="3" xfId="0" applyNumberFormat="1" applyFont="1" applyFill="1" applyBorder="1" applyAlignment="1" applyProtection="1">
      <alignment horizontal="center" vertical="center"/>
      <protection locked="0"/>
    </xf>
    <xf numFmtId="0" fontId="11" fillId="3" borderId="4" xfId="0" applyNumberFormat="1" applyFont="1" applyFill="1" applyBorder="1" applyAlignment="1" applyProtection="1">
      <alignment horizontal="center" vertical="center"/>
      <protection locked="0"/>
    </xf>
    <xf numFmtId="0" fontId="11" fillId="0" borderId="3" xfId="0" applyNumberFormat="1" applyFont="1" applyBorder="1" applyAlignment="1">
      <alignment horizontal="left" vertical="center" indent="1"/>
    </xf>
    <xf numFmtId="0" fontId="11" fillId="0" borderId="6" xfId="0" applyNumberFormat="1" applyFont="1" applyBorder="1" applyAlignment="1">
      <alignment horizontal="left" vertical="center" indent="1"/>
    </xf>
    <xf numFmtId="0" fontId="11" fillId="0" borderId="4" xfId="0" applyNumberFormat="1" applyFont="1" applyBorder="1" applyAlignment="1">
      <alignment horizontal="left" vertical="center" indent="1"/>
    </xf>
    <xf numFmtId="0" fontId="11" fillId="0" borderId="0" xfId="0" applyNumberFormat="1" applyFont="1" applyAlignment="1">
      <alignment horizontal="center" vertical="top" wrapText="1"/>
    </xf>
    <xf numFmtId="165" fontId="11" fillId="4" borderId="14" xfId="0" applyFont="1" applyFill="1" applyBorder="1" applyAlignment="1">
      <alignment horizontal="center" vertical="center" wrapText="1"/>
    </xf>
    <xf numFmtId="165" fontId="11" fillId="4" borderId="34" xfId="0" applyFont="1" applyFill="1" applyBorder="1" applyAlignment="1">
      <alignment horizontal="center" vertical="center" wrapText="1"/>
    </xf>
    <xf numFmtId="165" fontId="16" fillId="2" borderId="1" xfId="0" applyFont="1" applyFill="1" applyBorder="1" applyAlignment="1">
      <alignment horizontal="center" vertical="center"/>
    </xf>
  </cellXfs>
  <cellStyles count="4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4" builtinId="8" hidden="1"/>
    <cellStyle name="Normal" xfId="0" builtinId="0"/>
    <cellStyle name="Percent" xfId="43" builtinId="5"/>
  </cellStyles>
  <dxfs count="445">
    <dxf>
      <font>
        <color rgb="FFFF0000"/>
      </font>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ill>
        <patternFill>
          <bgColor rgb="FFC0C0C0"/>
        </patternFill>
      </fill>
    </dxf>
    <dxf>
      <fill>
        <patternFill>
          <bgColor rgb="FFCCECFF"/>
        </patternFill>
      </fill>
    </dxf>
    <dxf>
      <fill>
        <patternFill>
          <bgColor rgb="FFC0C0C0"/>
        </patternFill>
      </fill>
    </dxf>
    <dxf>
      <fill>
        <patternFill>
          <bgColor rgb="FFCCECFF"/>
        </patternFill>
      </fill>
    </dxf>
    <dxf>
      <font>
        <color rgb="FFFF0000"/>
      </font>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ill>
        <patternFill>
          <bgColor rgb="FFC0C0C0"/>
        </patternFill>
      </fill>
    </dxf>
    <dxf>
      <fill>
        <patternFill>
          <bgColor rgb="FFCCECFF"/>
        </patternFill>
      </fill>
    </dxf>
    <dxf>
      <fill>
        <patternFill>
          <bgColor rgb="FFC0C0C0"/>
        </patternFill>
      </fill>
    </dxf>
    <dxf>
      <fill>
        <patternFill>
          <bgColor rgb="FFCCECFF"/>
        </patternFill>
      </fill>
    </dxf>
    <dxf>
      <font>
        <color rgb="FFFF0000"/>
      </font>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ill>
        <patternFill>
          <bgColor rgb="FFC0C0C0"/>
        </patternFill>
      </fill>
    </dxf>
    <dxf>
      <fill>
        <patternFill>
          <bgColor rgb="FFCCECFF"/>
        </patternFill>
      </fill>
    </dxf>
    <dxf>
      <fill>
        <patternFill>
          <bgColor rgb="FFC0C0C0"/>
        </patternFill>
      </fill>
    </dxf>
    <dxf>
      <fill>
        <patternFill>
          <bgColor rgb="FFCCECFF"/>
        </patternFill>
      </fill>
    </dxf>
    <dxf>
      <font>
        <color rgb="FFFF0000"/>
      </font>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ill>
        <patternFill>
          <bgColor rgb="FFC0C0C0"/>
        </patternFill>
      </fill>
    </dxf>
    <dxf>
      <fill>
        <patternFill>
          <bgColor rgb="FFCCECFF"/>
        </patternFill>
      </fill>
    </dxf>
    <dxf>
      <fill>
        <patternFill>
          <bgColor rgb="FFC0C0C0"/>
        </patternFill>
      </fill>
    </dxf>
    <dxf>
      <fill>
        <patternFill>
          <bgColor rgb="FFCCECFF"/>
        </patternFill>
      </fill>
    </dxf>
    <dxf>
      <font>
        <color rgb="FFFF0000"/>
      </font>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ill>
        <patternFill>
          <bgColor rgb="FFC0C0C0"/>
        </patternFill>
      </fill>
    </dxf>
    <dxf>
      <fill>
        <patternFill>
          <bgColor rgb="FFCCECFF"/>
        </patternFill>
      </fill>
    </dxf>
    <dxf>
      <fill>
        <patternFill>
          <bgColor rgb="FFC0C0C0"/>
        </patternFill>
      </fill>
    </dxf>
    <dxf>
      <fill>
        <patternFill>
          <bgColor rgb="FFCCECFF"/>
        </patternFill>
      </fill>
    </dxf>
    <dxf>
      <font>
        <color rgb="FFFF0000"/>
      </font>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ill>
        <patternFill>
          <bgColor rgb="FFC0C0C0"/>
        </patternFill>
      </fill>
    </dxf>
    <dxf>
      <fill>
        <patternFill>
          <bgColor rgb="FFCCECFF"/>
        </patternFill>
      </fill>
    </dxf>
    <dxf>
      <fill>
        <patternFill>
          <bgColor rgb="FFC0C0C0"/>
        </patternFill>
      </fill>
    </dxf>
    <dxf>
      <fill>
        <patternFill>
          <bgColor rgb="FFCCECFF"/>
        </patternFill>
      </fill>
    </dxf>
    <dxf>
      <font>
        <color rgb="FFFF0000"/>
      </font>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ill>
        <patternFill>
          <bgColor rgb="FFC0C0C0"/>
        </patternFill>
      </fill>
    </dxf>
    <dxf>
      <fill>
        <patternFill>
          <bgColor rgb="FFCCECFF"/>
        </patternFill>
      </fill>
    </dxf>
    <dxf>
      <fill>
        <patternFill>
          <bgColor rgb="FFC0C0C0"/>
        </patternFill>
      </fill>
    </dxf>
    <dxf>
      <fill>
        <patternFill>
          <bgColor rgb="FFCCECFF"/>
        </patternFill>
      </fill>
    </dxf>
    <dxf>
      <font>
        <color rgb="FFFF0000"/>
      </font>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ill>
        <patternFill>
          <bgColor rgb="FFC0C0C0"/>
        </patternFill>
      </fill>
    </dxf>
    <dxf>
      <fill>
        <patternFill>
          <bgColor rgb="FFCCECFF"/>
        </patternFill>
      </fill>
    </dxf>
    <dxf>
      <fill>
        <patternFill>
          <bgColor rgb="FFC0C0C0"/>
        </patternFill>
      </fill>
    </dxf>
    <dxf>
      <fill>
        <patternFill>
          <bgColor rgb="FFCCECFF"/>
        </patternFill>
      </fill>
    </dxf>
    <dxf>
      <font>
        <color rgb="FFFF0000"/>
      </font>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ont>
        <color rgb="FFFF0000"/>
      </font>
      <fill>
        <patternFill>
          <bgColor rgb="FFCCECFF"/>
        </patternFill>
      </fill>
    </dxf>
    <dxf>
      <fill>
        <patternFill>
          <bgColor rgb="FFC0C0C0"/>
        </patternFill>
      </fill>
    </dxf>
    <dxf>
      <fill>
        <patternFill>
          <bgColor rgb="FFCCECFF"/>
        </patternFill>
      </fill>
    </dxf>
    <dxf>
      <font>
        <color rgb="FFFF0000"/>
      </font>
      <fill>
        <patternFill>
          <bgColor rgb="FFCCECFF"/>
        </patternFill>
      </fill>
    </dxf>
    <dxf>
      <fill>
        <patternFill>
          <bgColor rgb="FFC0C0C0"/>
        </patternFill>
      </fill>
    </dxf>
    <dxf>
      <fill>
        <patternFill>
          <bgColor rgb="FFCCECFF"/>
        </patternFill>
      </fill>
    </dxf>
    <dxf>
      <fill>
        <patternFill>
          <bgColor rgb="FFC0C0C0"/>
        </patternFill>
      </fill>
    </dxf>
    <dxf>
      <fill>
        <patternFill>
          <bgColor rgb="FFCCECFF"/>
        </patternFill>
      </fill>
    </dxf>
    <dxf>
      <fill>
        <patternFill>
          <bgColor rgb="FFCCECFF"/>
        </patternFill>
      </fill>
    </dxf>
    <dxf>
      <fill>
        <patternFill>
          <bgColor rgb="FFC0C0C0"/>
        </patternFill>
      </fill>
    </dxf>
    <dxf>
      <fill>
        <patternFill>
          <bgColor rgb="FFC0C0C0"/>
        </patternFill>
      </fill>
    </dxf>
    <dxf>
      <fill>
        <patternFill>
          <bgColor rgb="FFCCECFF"/>
        </patternFill>
      </fill>
    </dxf>
    <dxf>
      <fill>
        <patternFill>
          <bgColor rgb="FFC0C0C0"/>
        </patternFill>
      </fill>
    </dxf>
    <dxf>
      <fill>
        <patternFill>
          <bgColor rgb="FFCCECFF"/>
        </patternFill>
      </fill>
    </dxf>
    <dxf>
      <fill>
        <patternFill>
          <bgColor rgb="FFCCECFF"/>
        </patternFill>
      </fill>
    </dxf>
    <dxf>
      <font>
        <color rgb="FFFF0000"/>
      </font>
      <fill>
        <patternFill>
          <bgColor rgb="FFCCECFF"/>
        </patternFill>
      </fill>
    </dxf>
    <dxf>
      <fill>
        <patternFill>
          <bgColor rgb="FFCCECFF"/>
        </patternFill>
      </fill>
    </dxf>
    <dxf>
      <fill>
        <patternFill>
          <bgColor rgb="FFCCECFF"/>
        </patternFill>
      </fill>
    </dxf>
    <dxf>
      <font>
        <color rgb="FFFF0000"/>
      </font>
      <fill>
        <patternFill>
          <bgColor rgb="FFCCECFF"/>
        </patternFill>
      </fill>
    </dxf>
    <dxf>
      <fill>
        <patternFill>
          <bgColor rgb="FFCCECFF"/>
        </patternFill>
      </fill>
    </dxf>
    <dxf>
      <fill>
        <patternFill>
          <bgColor rgb="FFC0C0C0"/>
        </patternFill>
      </fill>
    </dxf>
    <dxf>
      <fill>
        <patternFill>
          <bgColor rgb="FFCCECFF"/>
        </patternFill>
      </fill>
    </dxf>
  </dxfs>
  <tableStyles count="0" defaultTableStyle="TableStyleMedium9" defaultPivotStyle="PivotStyleLight16"/>
  <colors>
    <mruColors>
      <color rgb="FFCCFFCC"/>
      <color rgb="FFFFFFCC"/>
      <color rgb="FFFFCCCC"/>
      <color rgb="FFC0C0C0"/>
      <color rgb="FFCCECFF"/>
      <color rgb="FFB2B2B2"/>
      <color rgb="FF808080"/>
      <color rgb="FF000000"/>
      <color rgb="FF99CC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MY"/>
              <a:t>Achievement based on Areas of Evaluation</a:t>
            </a:r>
          </a:p>
        </c:rich>
      </c:tx>
      <c:layout>
        <c:manualLayout>
          <c:xMode val="edge"/>
          <c:yMode val="edge"/>
          <c:x val="0.27759160701685148"/>
          <c:y val="1.0610079575596816E-2"/>
        </c:manualLayout>
      </c:layout>
    </c:title>
    <c:plotArea>
      <c:layout/>
      <c:radarChart>
        <c:radarStyle val="marker"/>
        <c:ser>
          <c:idx val="1"/>
          <c:order val="0"/>
          <c:tx>
            <c:v>Benchmark Standard</c:v>
          </c:tx>
          <c:marker>
            <c:symbol val="none"/>
          </c:marker>
          <c:val>
            <c:numRef>
              <c:f>Overall!$G$19:$G$27</c:f>
              <c:numCache>
                <c:formatCode>0.00</c:formatCode>
                <c:ptCount val="9"/>
                <c:pt idx="0">
                  <c:v>0</c:v>
                </c:pt>
                <c:pt idx="1">
                  <c:v>0</c:v>
                </c:pt>
                <c:pt idx="2">
                  <c:v>0</c:v>
                </c:pt>
                <c:pt idx="3">
                  <c:v>0</c:v>
                </c:pt>
                <c:pt idx="4">
                  <c:v>0</c:v>
                </c:pt>
                <c:pt idx="5">
                  <c:v>0</c:v>
                </c:pt>
                <c:pt idx="6">
                  <c:v>0</c:v>
                </c:pt>
                <c:pt idx="7">
                  <c:v>0</c:v>
                </c:pt>
                <c:pt idx="8">
                  <c:v>0</c:v>
                </c:pt>
              </c:numCache>
            </c:numRef>
          </c:val>
        </c:ser>
        <c:ser>
          <c:idx val="2"/>
          <c:order val="1"/>
          <c:tx>
            <c:v>Enhanced Standard</c:v>
          </c:tx>
          <c:marker>
            <c:symbol val="none"/>
          </c:marker>
          <c:val>
            <c:numRef>
              <c:f>Overall!$H$19:$H$27</c:f>
              <c:numCache>
                <c:formatCode>0.00</c:formatCode>
                <c:ptCount val="9"/>
                <c:pt idx="0">
                  <c:v>0</c:v>
                </c:pt>
                <c:pt idx="1">
                  <c:v>0</c:v>
                </c:pt>
                <c:pt idx="2">
                  <c:v>0</c:v>
                </c:pt>
                <c:pt idx="3">
                  <c:v>0</c:v>
                </c:pt>
                <c:pt idx="4">
                  <c:v>0</c:v>
                </c:pt>
                <c:pt idx="5">
                  <c:v>0</c:v>
                </c:pt>
                <c:pt idx="6">
                  <c:v>0</c:v>
                </c:pt>
                <c:pt idx="7">
                  <c:v>0</c:v>
                </c:pt>
                <c:pt idx="8">
                  <c:v>0</c:v>
                </c:pt>
              </c:numCache>
            </c:numRef>
          </c:val>
        </c:ser>
        <c:ser>
          <c:idx val="0"/>
          <c:order val="2"/>
          <c:tx>
            <c:v>Weigted Average</c:v>
          </c:tx>
          <c:cat>
            <c:strRef>
              <c:f>Overall!$A$19:$A$27</c:f>
              <c:strCache>
                <c:ptCount val="9"/>
                <c:pt idx="0">
                  <c:v>Area 1</c:v>
                </c:pt>
                <c:pt idx="1">
                  <c:v>Area 2</c:v>
                </c:pt>
                <c:pt idx="2">
                  <c:v>Area 3</c:v>
                </c:pt>
                <c:pt idx="3">
                  <c:v>Area 4</c:v>
                </c:pt>
                <c:pt idx="4">
                  <c:v>Area 5</c:v>
                </c:pt>
                <c:pt idx="5">
                  <c:v>Area 6</c:v>
                </c:pt>
                <c:pt idx="6">
                  <c:v>Area 7</c:v>
                </c:pt>
                <c:pt idx="7">
                  <c:v>Area 8</c:v>
                </c:pt>
                <c:pt idx="8">
                  <c:v>Area 9</c:v>
                </c:pt>
              </c:strCache>
            </c:strRef>
          </c:cat>
          <c:val>
            <c:numRef>
              <c:f>Overall!$I$19:$I$27</c:f>
              <c:numCache>
                <c:formatCode>0.00</c:formatCode>
                <c:ptCount val="9"/>
                <c:pt idx="0">
                  <c:v>0</c:v>
                </c:pt>
                <c:pt idx="1">
                  <c:v>0</c:v>
                </c:pt>
                <c:pt idx="2">
                  <c:v>0</c:v>
                </c:pt>
                <c:pt idx="3">
                  <c:v>0</c:v>
                </c:pt>
                <c:pt idx="4">
                  <c:v>0</c:v>
                </c:pt>
                <c:pt idx="5">
                  <c:v>0</c:v>
                </c:pt>
                <c:pt idx="6">
                  <c:v>0</c:v>
                </c:pt>
                <c:pt idx="7">
                  <c:v>0</c:v>
                </c:pt>
                <c:pt idx="8">
                  <c:v>0</c:v>
                </c:pt>
              </c:numCache>
            </c:numRef>
          </c:val>
        </c:ser>
        <c:dLbls/>
        <c:axId val="122442880"/>
        <c:axId val="122444416"/>
      </c:radarChart>
      <c:catAx>
        <c:axId val="122442880"/>
        <c:scaling>
          <c:orientation val="minMax"/>
        </c:scaling>
        <c:axPos val="b"/>
        <c:majorGridlines/>
        <c:majorTickMark val="none"/>
        <c:tickLblPos val="nextTo"/>
        <c:crossAx val="122444416"/>
        <c:crosses val="autoZero"/>
        <c:auto val="1"/>
        <c:lblAlgn val="ctr"/>
        <c:lblOffset val="100"/>
      </c:catAx>
      <c:valAx>
        <c:axId val="122444416"/>
        <c:scaling>
          <c:orientation val="minMax"/>
          <c:max val="4"/>
          <c:min val="0"/>
        </c:scaling>
        <c:axPos val="l"/>
        <c:majorGridlines/>
        <c:numFmt formatCode="General" sourceLinked="0"/>
        <c:majorTickMark val="none"/>
        <c:tickLblPos val="nextTo"/>
        <c:crossAx val="122442880"/>
        <c:crosses val="autoZero"/>
        <c:crossBetween val="between"/>
        <c:majorUnit val="1"/>
        <c:minorUnit val="0.5"/>
      </c:valAx>
    </c:plotArea>
    <c:legend>
      <c:legendPos val="r"/>
      <c:layout>
        <c:manualLayout>
          <c:xMode val="edge"/>
          <c:yMode val="edge"/>
          <c:x val="1.9724576981068904E-2"/>
          <c:y val="0.81960942106906309"/>
          <c:w val="0.24178620141953103"/>
          <c:h val="0.16079720892449603"/>
        </c:manualLayout>
      </c:layout>
      <c:overlay val="1"/>
    </c:legend>
    <c:plotVisOnly val="1"/>
    <c:dispBlanksAs val="gap"/>
  </c:chart>
  <c:txPr>
    <a:bodyPr/>
    <a:lstStyle/>
    <a:p>
      <a:pPr>
        <a:defRPr sz="900">
          <a:latin typeface="Century Schoolbook" panose="02040604050505020304" pitchFamily="18" charset="0"/>
        </a:defRPr>
      </a:pPr>
      <a:endParaRPr lang="en-US"/>
    </a:p>
  </c:txPr>
  <c:printSettings>
    <c:headerFooter>
      <c:oddHeader>&amp;L&amp;"Calibri,Regular"&amp;K000000CONFIDENTIAL&amp;C
&amp;R&amp;"Calibri,Regular"&amp;K000000Lampiran  D</c:oddHeader>
      <c:oddFooter>&amp;L&amp;8&amp;F - &amp;A 
Academic Development and Management Division
Acknowledgement to Centre for Quality Assurance Universiti Kebangsaan Malaysia&amp;R&amp;P/&amp;N</c:oddFooter>
    </c:headerFooter>
    <c:pageMargins b="0.75000000000000311" l="0.70000000000000095" r="0.70000000000000095" t="0.75000000000000311" header="0.30000000000000004" footer="0.30000000000000004"/>
    <c:pageSetup paperSize="9" orientation="landscape" horizontalDpi="1200" verticalDpi="12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38101</xdr:colOff>
      <xdr:row>32</xdr:row>
      <xdr:rowOff>161925</xdr:rowOff>
    </xdr:from>
    <xdr:to>
      <xdr:col>10</xdr:col>
      <xdr:colOff>19049</xdr:colOff>
      <xdr:row>51</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M54"/>
  <sheetViews>
    <sheetView showGridLines="0" view="pageLayout" topLeftCell="A40" zoomScale="80" zoomScalePageLayoutView="80" workbookViewId="0">
      <selection activeCell="H57" sqref="H57"/>
    </sheetView>
  </sheetViews>
  <sheetFormatPr defaultColWidth="9.140625" defaultRowHeight="15"/>
  <cols>
    <col min="1" max="1" width="16" style="11" customWidth="1"/>
    <col min="2" max="2" width="4.28515625" style="11" customWidth="1"/>
    <col min="3" max="3" width="26.28515625" style="11" customWidth="1"/>
    <col min="4" max="4" width="3.42578125" style="11" customWidth="1"/>
    <col min="5" max="5" width="15.140625" style="11" customWidth="1"/>
    <col min="6" max="6" width="5.5703125" style="11" customWidth="1"/>
    <col min="7" max="7" width="11.42578125" style="9" customWidth="1"/>
    <col min="8" max="8" width="10.7109375" style="9" customWidth="1"/>
    <col min="9" max="9" width="11.42578125" style="9" customWidth="1"/>
    <col min="10" max="10" width="1.7109375" style="11" customWidth="1"/>
    <col min="11" max="16384" width="9.140625" style="11"/>
  </cols>
  <sheetData>
    <row r="1" spans="1:13" ht="53.25" customHeight="1">
      <c r="A1" s="183" t="s">
        <v>179</v>
      </c>
      <c r="B1" s="183"/>
      <c r="C1" s="183"/>
      <c r="D1" s="183"/>
      <c r="E1" s="183"/>
      <c r="F1" s="183"/>
      <c r="G1" s="183"/>
      <c r="H1" s="183"/>
      <c r="I1" s="183"/>
      <c r="J1" s="183"/>
      <c r="K1" s="46"/>
    </row>
    <row r="2" spans="1:13">
      <c r="A2" s="49"/>
      <c r="B2" s="49"/>
      <c r="C2" s="49"/>
      <c r="D2" s="49"/>
      <c r="E2" s="49"/>
      <c r="F2" s="49"/>
      <c r="G2" s="50"/>
      <c r="H2" s="50"/>
      <c r="I2" s="50"/>
      <c r="J2" s="49"/>
      <c r="K2" s="46"/>
    </row>
    <row r="3" spans="1:13" s="12" customFormat="1" ht="15.75" customHeight="1">
      <c r="A3" s="28" t="s">
        <v>74</v>
      </c>
      <c r="B3" s="190"/>
      <c r="C3" s="191"/>
      <c r="D3" s="191"/>
      <c r="E3" s="191"/>
      <c r="F3" s="191"/>
      <c r="G3" s="191"/>
      <c r="H3" s="191"/>
      <c r="I3" s="192"/>
      <c r="J3" s="25"/>
      <c r="K3" s="51"/>
    </row>
    <row r="4" spans="1:13" s="12" customFormat="1" ht="15.75" customHeight="1">
      <c r="A4" s="28" t="s">
        <v>75</v>
      </c>
      <c r="B4" s="190"/>
      <c r="C4" s="191"/>
      <c r="D4" s="191"/>
      <c r="E4" s="191"/>
      <c r="F4" s="191"/>
      <c r="G4" s="191"/>
      <c r="H4" s="191"/>
      <c r="I4" s="192"/>
      <c r="J4" s="25"/>
      <c r="K4" s="51"/>
    </row>
    <row r="5" spans="1:13" s="12" customFormat="1">
      <c r="A5" s="52"/>
      <c r="B5" s="26"/>
      <c r="C5" s="26"/>
      <c r="D5" s="25"/>
      <c r="E5" s="25"/>
      <c r="F5" s="25"/>
      <c r="G5" s="27"/>
      <c r="H5" s="27"/>
      <c r="I5" s="27"/>
      <c r="J5" s="25"/>
      <c r="K5" s="51"/>
    </row>
    <row r="6" spans="1:13" s="12" customFormat="1" ht="15.75">
      <c r="A6" s="193" t="s">
        <v>76</v>
      </c>
      <c r="B6" s="53"/>
      <c r="C6" s="54" t="s">
        <v>79</v>
      </c>
      <c r="D6" s="25"/>
      <c r="E6" s="55" t="s">
        <v>78</v>
      </c>
      <c r="F6" s="51"/>
      <c r="G6" s="194"/>
      <c r="H6" s="195"/>
      <c r="I6" s="56"/>
      <c r="J6" s="56"/>
      <c r="K6" s="57"/>
      <c r="L6" s="13"/>
      <c r="M6" s="13"/>
    </row>
    <row r="7" spans="1:13" s="12" customFormat="1">
      <c r="A7" s="193"/>
      <c r="B7" s="53"/>
      <c r="C7" s="54" t="s">
        <v>77</v>
      </c>
      <c r="D7" s="25"/>
      <c r="E7" s="25"/>
      <c r="F7" s="25"/>
      <c r="G7" s="27"/>
      <c r="H7" s="27"/>
      <c r="I7" s="27"/>
      <c r="J7" s="25"/>
      <c r="K7" s="51"/>
    </row>
    <row r="8" spans="1:13" s="12" customFormat="1">
      <c r="A8" s="47"/>
      <c r="B8" s="53"/>
      <c r="C8" s="58" t="s">
        <v>80</v>
      </c>
      <c r="D8" s="25"/>
      <c r="E8" s="25"/>
      <c r="F8" s="25"/>
      <c r="G8" s="27"/>
      <c r="H8" s="27"/>
      <c r="I8" s="27"/>
      <c r="J8" s="25"/>
      <c r="K8" s="51"/>
    </row>
    <row r="9" spans="1:13" s="12" customFormat="1">
      <c r="A9" s="47"/>
      <c r="B9" s="53"/>
      <c r="C9" s="58" t="s">
        <v>85</v>
      </c>
      <c r="D9" s="25"/>
      <c r="E9" s="25"/>
      <c r="F9" s="25"/>
      <c r="G9" s="27"/>
      <c r="H9" s="27"/>
      <c r="I9" s="27"/>
      <c r="J9" s="25"/>
      <c r="K9" s="51"/>
    </row>
    <row r="10" spans="1:13" s="12" customFormat="1">
      <c r="A10" s="47"/>
      <c r="B10" s="53"/>
      <c r="C10" s="54" t="s">
        <v>81</v>
      </c>
      <c r="D10" s="25"/>
      <c r="E10" s="185" t="s">
        <v>5</v>
      </c>
      <c r="F10" s="53"/>
      <c r="G10" s="54" t="s">
        <v>152</v>
      </c>
      <c r="H10" s="27"/>
      <c r="I10" s="27"/>
      <c r="J10" s="25"/>
      <c r="K10" s="51"/>
    </row>
    <row r="11" spans="1:13" s="12" customFormat="1">
      <c r="A11" s="47"/>
      <c r="B11" s="53"/>
      <c r="C11" s="54" t="s">
        <v>82</v>
      </c>
      <c r="D11" s="25"/>
      <c r="E11" s="185"/>
      <c r="F11" s="53"/>
      <c r="G11" s="54" t="s">
        <v>153</v>
      </c>
      <c r="H11" s="27"/>
      <c r="I11" s="27"/>
      <c r="J11" s="25"/>
      <c r="K11" s="51"/>
    </row>
    <row r="12" spans="1:13" s="12" customFormat="1">
      <c r="A12" s="47"/>
      <c r="B12" s="53"/>
      <c r="C12" s="54" t="s">
        <v>83</v>
      </c>
      <c r="D12" s="25"/>
      <c r="E12" s="25"/>
      <c r="F12" s="53"/>
      <c r="G12" s="54" t="s">
        <v>84</v>
      </c>
      <c r="H12" s="27"/>
      <c r="I12" s="27"/>
      <c r="J12" s="25"/>
      <c r="K12" s="51"/>
    </row>
    <row r="13" spans="1:13" s="12" customFormat="1">
      <c r="A13" s="51"/>
      <c r="B13" s="53"/>
      <c r="C13" s="54" t="s">
        <v>84</v>
      </c>
      <c r="D13" s="27"/>
      <c r="E13" s="27"/>
      <c r="F13" s="25"/>
      <c r="G13" s="189"/>
      <c r="H13" s="189"/>
      <c r="I13" s="189"/>
      <c r="J13" s="25"/>
      <c r="K13" s="51"/>
    </row>
    <row r="14" spans="1:13" s="12" customFormat="1">
      <c r="A14" s="47"/>
      <c r="B14" s="25"/>
      <c r="C14" s="189"/>
      <c r="D14" s="189"/>
      <c r="E14" s="189"/>
      <c r="F14" s="25"/>
      <c r="G14" s="59"/>
      <c r="H14" s="47"/>
      <c r="I14" s="48" t="s">
        <v>174</v>
      </c>
      <c r="J14" s="25"/>
      <c r="K14" s="51"/>
    </row>
    <row r="15" spans="1:13" ht="15.75" thickBot="1">
      <c r="A15" s="49"/>
      <c r="B15" s="49"/>
      <c r="C15" s="49"/>
      <c r="D15" s="49"/>
      <c r="E15" s="49"/>
      <c r="F15" s="49"/>
      <c r="G15" s="50"/>
      <c r="H15" s="50"/>
      <c r="I15" s="50"/>
      <c r="J15" s="49"/>
      <c r="K15" s="46"/>
    </row>
    <row r="16" spans="1:13" ht="18" customHeight="1">
      <c r="A16" s="186" t="s">
        <v>86</v>
      </c>
      <c r="B16" s="184"/>
      <c r="C16" s="184"/>
      <c r="D16" s="184"/>
      <c r="E16" s="184"/>
      <c r="F16" s="184"/>
      <c r="G16" s="184" t="s">
        <v>178</v>
      </c>
      <c r="H16" s="184"/>
      <c r="I16" s="184"/>
      <c r="J16" s="60"/>
      <c r="K16" s="46"/>
    </row>
    <row r="17" spans="1:11" ht="27" customHeight="1">
      <c r="A17" s="187"/>
      <c r="B17" s="188"/>
      <c r="C17" s="188"/>
      <c r="D17" s="188"/>
      <c r="E17" s="188"/>
      <c r="F17" s="188"/>
      <c r="G17" s="82" t="s">
        <v>87</v>
      </c>
      <c r="H17" s="82" t="s">
        <v>88</v>
      </c>
      <c r="I17" s="83" t="s">
        <v>89</v>
      </c>
      <c r="J17" s="61"/>
      <c r="K17" s="46"/>
    </row>
    <row r="18" spans="1:11">
      <c r="A18" s="62"/>
      <c r="B18" s="63"/>
      <c r="C18" s="63"/>
      <c r="D18" s="64"/>
      <c r="E18" s="64"/>
      <c r="F18" s="64"/>
      <c r="G18" s="65"/>
      <c r="H18" s="65"/>
      <c r="I18" s="65"/>
      <c r="J18" s="66"/>
      <c r="K18" s="46"/>
    </row>
    <row r="19" spans="1:11" s="12" customFormat="1" ht="18" customHeight="1">
      <c r="A19" s="67" t="s">
        <v>90</v>
      </c>
      <c r="B19" s="68" t="s">
        <v>91</v>
      </c>
      <c r="C19" s="68"/>
      <c r="D19" s="56"/>
      <c r="E19" s="56"/>
      <c r="F19" s="56"/>
      <c r="G19" s="69" t="str">
        <f>Details!C7</f>
        <v/>
      </c>
      <c r="H19" s="69" t="str">
        <f>Details!D7</f>
        <v/>
      </c>
      <c r="I19" s="70" t="str">
        <f>Details!E7</f>
        <v/>
      </c>
      <c r="J19" s="71"/>
      <c r="K19" s="51"/>
    </row>
    <row r="20" spans="1:11" s="12" customFormat="1" ht="18" customHeight="1">
      <c r="A20" s="67" t="s">
        <v>92</v>
      </c>
      <c r="B20" s="68" t="s">
        <v>93</v>
      </c>
      <c r="C20" s="68"/>
      <c r="D20" s="56"/>
      <c r="E20" s="56"/>
      <c r="F20" s="56"/>
      <c r="G20" s="69" t="str">
        <f>Details!C10</f>
        <v/>
      </c>
      <c r="H20" s="69" t="str">
        <f>Details!D10</f>
        <v/>
      </c>
      <c r="I20" s="70" t="str">
        <f>Details!E10</f>
        <v/>
      </c>
      <c r="J20" s="71"/>
      <c r="K20" s="51"/>
    </row>
    <row r="21" spans="1:11" s="12" customFormat="1" ht="18" customHeight="1">
      <c r="A21" s="67" t="s">
        <v>94</v>
      </c>
      <c r="B21" s="68" t="s">
        <v>95</v>
      </c>
      <c r="C21" s="68"/>
      <c r="D21" s="56"/>
      <c r="E21" s="56"/>
      <c r="F21" s="56"/>
      <c r="G21" s="69" t="str">
        <f>Details!C16</f>
        <v/>
      </c>
      <c r="H21" s="69" t="str">
        <f>Details!D16</f>
        <v/>
      </c>
      <c r="I21" s="70" t="str">
        <f>Details!E16</f>
        <v/>
      </c>
      <c r="J21" s="71"/>
      <c r="K21" s="51"/>
    </row>
    <row r="22" spans="1:11" s="12" customFormat="1" ht="18" customHeight="1">
      <c r="A22" s="67" t="s">
        <v>96</v>
      </c>
      <c r="B22" s="68" t="s">
        <v>97</v>
      </c>
      <c r="C22" s="68"/>
      <c r="D22" s="56"/>
      <c r="E22" s="56"/>
      <c r="F22" s="56"/>
      <c r="G22" s="69" t="str">
        <f>Details!C20</f>
        <v/>
      </c>
      <c r="H22" s="69" t="str">
        <f>Details!D20</f>
        <v/>
      </c>
      <c r="I22" s="70" t="str">
        <f>Details!E20</f>
        <v/>
      </c>
      <c r="J22" s="71"/>
      <c r="K22" s="51"/>
    </row>
    <row r="23" spans="1:11" s="12" customFormat="1" ht="18" customHeight="1">
      <c r="A23" s="67" t="s">
        <v>98</v>
      </c>
      <c r="B23" s="68" t="s">
        <v>99</v>
      </c>
      <c r="C23" s="68"/>
      <c r="D23" s="56"/>
      <c r="E23" s="56"/>
      <c r="F23" s="56"/>
      <c r="G23" s="69" t="str">
        <f>Details!C27</f>
        <v/>
      </c>
      <c r="H23" s="69" t="str">
        <f>Details!D27</f>
        <v/>
      </c>
      <c r="I23" s="70" t="str">
        <f>Details!E27</f>
        <v/>
      </c>
      <c r="J23" s="71"/>
      <c r="K23" s="51"/>
    </row>
    <row r="24" spans="1:11" s="12" customFormat="1" ht="18" customHeight="1">
      <c r="A24" s="67" t="s">
        <v>100</v>
      </c>
      <c r="B24" s="68" t="s">
        <v>101</v>
      </c>
      <c r="C24" s="68"/>
      <c r="D24" s="56"/>
      <c r="E24" s="56"/>
      <c r="F24" s="56"/>
      <c r="G24" s="69" t="str">
        <f>Details!C30</f>
        <v/>
      </c>
      <c r="H24" s="69" t="str">
        <f>Details!D30</f>
        <v/>
      </c>
      <c r="I24" s="70" t="str">
        <f>Details!E30</f>
        <v/>
      </c>
      <c r="J24" s="71"/>
      <c r="K24" s="51"/>
    </row>
    <row r="25" spans="1:11" s="12" customFormat="1" ht="18" customHeight="1">
      <c r="A25" s="67" t="s">
        <v>102</v>
      </c>
      <c r="B25" s="68" t="s">
        <v>103</v>
      </c>
      <c r="C25" s="68"/>
      <c r="D25" s="56"/>
      <c r="E25" s="56"/>
      <c r="F25" s="56"/>
      <c r="G25" s="69" t="str">
        <f>Details!C36</f>
        <v/>
      </c>
      <c r="H25" s="69" t="str">
        <f>Details!D36</f>
        <v/>
      </c>
      <c r="I25" s="70" t="str">
        <f>Details!E36</f>
        <v/>
      </c>
      <c r="J25" s="71"/>
      <c r="K25" s="51"/>
    </row>
    <row r="26" spans="1:11" s="12" customFormat="1" ht="18" customHeight="1">
      <c r="A26" s="67" t="s">
        <v>104</v>
      </c>
      <c r="B26" s="68" t="s">
        <v>105</v>
      </c>
      <c r="C26" s="68"/>
      <c r="D26" s="56"/>
      <c r="E26" s="56"/>
      <c r="F26" s="56"/>
      <c r="G26" s="69" t="str">
        <f>Details!C39</f>
        <v/>
      </c>
      <c r="H26" s="69" t="str">
        <f>Details!D39</f>
        <v/>
      </c>
      <c r="I26" s="70" t="str">
        <f>Details!E39</f>
        <v/>
      </c>
      <c r="J26" s="71"/>
      <c r="K26" s="51"/>
    </row>
    <row r="27" spans="1:11" s="12" customFormat="1" ht="18" customHeight="1">
      <c r="A27" s="67" t="s">
        <v>106</v>
      </c>
      <c r="B27" s="68" t="s">
        <v>107</v>
      </c>
      <c r="C27" s="68"/>
      <c r="D27" s="56"/>
      <c r="E27" s="56"/>
      <c r="F27" s="56"/>
      <c r="G27" s="69" t="str">
        <f>Details!C44</f>
        <v/>
      </c>
      <c r="H27" s="69" t="str">
        <f>Details!D44</f>
        <v/>
      </c>
      <c r="I27" s="70" t="str">
        <f>Details!E44</f>
        <v/>
      </c>
      <c r="J27" s="71"/>
      <c r="K27" s="51"/>
    </row>
    <row r="28" spans="1:11">
      <c r="A28" s="72"/>
      <c r="B28" s="73"/>
      <c r="C28" s="73"/>
      <c r="D28" s="64"/>
      <c r="E28" s="64"/>
      <c r="F28" s="64"/>
      <c r="G28" s="74"/>
      <c r="H28" s="74"/>
      <c r="I28" s="74"/>
      <c r="J28" s="66"/>
      <c r="K28" s="46"/>
    </row>
    <row r="29" spans="1:11" ht="15.75" thickBot="1">
      <c r="A29" s="72"/>
      <c r="B29" s="75" t="s">
        <v>108</v>
      </c>
      <c r="C29" s="73"/>
      <c r="D29" s="64"/>
      <c r="E29" s="64"/>
      <c r="F29" s="64"/>
      <c r="G29" s="76" t="str">
        <f>IFERROR(AVERAGE(G19:G27),"")</f>
        <v/>
      </c>
      <c r="H29" s="76" t="str">
        <f>IFERROR(AVERAGE(H19:H27),"")</f>
        <v/>
      </c>
      <c r="I29" s="76" t="str">
        <f>IFERROR(AVERAGE(I19:I27),"")</f>
        <v/>
      </c>
      <c r="J29" s="66"/>
      <c r="K29" s="46"/>
    </row>
    <row r="30" spans="1:11" ht="16.5" thickTop="1" thickBot="1">
      <c r="A30" s="77"/>
      <c r="B30" s="78"/>
      <c r="C30" s="78"/>
      <c r="D30" s="78"/>
      <c r="E30" s="78"/>
      <c r="F30" s="78"/>
      <c r="G30" s="79"/>
      <c r="H30" s="79"/>
      <c r="I30" s="79"/>
      <c r="J30" s="80"/>
      <c r="K30" s="46"/>
    </row>
    <row r="31" spans="1:11">
      <c r="A31" s="64"/>
      <c r="B31" s="64"/>
      <c r="C31" s="64"/>
      <c r="D31" s="64"/>
      <c r="E31" s="64"/>
      <c r="F31" s="64"/>
      <c r="G31" s="74"/>
      <c r="H31" s="74"/>
      <c r="I31" s="74"/>
      <c r="J31" s="64"/>
      <c r="K31" s="46"/>
    </row>
    <row r="32" spans="1:11">
      <c r="A32" s="81" t="s">
        <v>175</v>
      </c>
      <c r="B32" s="64"/>
      <c r="C32" s="64"/>
      <c r="D32" s="64"/>
      <c r="E32" s="64"/>
      <c r="F32" s="64"/>
      <c r="G32" s="74"/>
      <c r="H32" s="74"/>
      <c r="I32" s="74"/>
      <c r="J32" s="64"/>
      <c r="K32" s="46"/>
    </row>
    <row r="33" spans="1:11">
      <c r="A33" s="46"/>
      <c r="B33" s="46"/>
      <c r="C33" s="46"/>
      <c r="D33" s="46"/>
      <c r="E33" s="46"/>
      <c r="F33" s="46"/>
      <c r="G33" s="45"/>
      <c r="H33" s="45"/>
      <c r="I33" s="45"/>
      <c r="J33" s="46"/>
      <c r="K33" s="46"/>
    </row>
    <row r="34" spans="1:11">
      <c r="A34" s="46"/>
      <c r="B34" s="46"/>
      <c r="C34" s="46"/>
      <c r="D34" s="46"/>
      <c r="E34" s="46"/>
      <c r="F34" s="46"/>
      <c r="G34" s="45"/>
      <c r="H34" s="45"/>
      <c r="I34" s="45"/>
      <c r="J34" s="46"/>
      <c r="K34" s="46"/>
    </row>
    <row r="35" spans="1:11">
      <c r="A35" s="46"/>
      <c r="B35" s="46"/>
      <c r="C35" s="46"/>
      <c r="D35" s="46"/>
      <c r="E35" s="46"/>
      <c r="F35" s="46"/>
      <c r="G35" s="45"/>
      <c r="H35" s="45"/>
      <c r="I35" s="45"/>
      <c r="J35" s="46"/>
      <c r="K35" s="46"/>
    </row>
    <row r="36" spans="1:11">
      <c r="A36" s="46"/>
      <c r="B36" s="46"/>
      <c r="C36" s="46"/>
      <c r="D36" s="46"/>
      <c r="E36" s="46"/>
      <c r="F36" s="46"/>
      <c r="G36" s="45"/>
      <c r="H36" s="45"/>
      <c r="I36" s="45"/>
      <c r="J36" s="46"/>
      <c r="K36" s="46"/>
    </row>
    <row r="37" spans="1:11">
      <c r="A37" s="46"/>
      <c r="B37" s="46"/>
      <c r="C37" s="46"/>
      <c r="D37" s="46"/>
      <c r="E37" s="46"/>
      <c r="F37" s="46"/>
      <c r="G37" s="45"/>
      <c r="H37" s="45"/>
      <c r="I37" s="45"/>
      <c r="J37" s="46"/>
      <c r="K37" s="46"/>
    </row>
    <row r="38" spans="1:11">
      <c r="A38" s="46"/>
      <c r="B38" s="46"/>
      <c r="C38" s="46"/>
      <c r="D38" s="46"/>
      <c r="E38" s="46"/>
      <c r="F38" s="46"/>
      <c r="G38" s="45"/>
      <c r="H38" s="45"/>
      <c r="I38" s="45"/>
      <c r="J38" s="46"/>
      <c r="K38" s="46"/>
    </row>
    <row r="39" spans="1:11">
      <c r="A39" s="46"/>
      <c r="B39" s="46"/>
      <c r="C39" s="46"/>
      <c r="D39" s="46"/>
      <c r="E39" s="46"/>
      <c r="F39" s="46"/>
      <c r="G39" s="45"/>
      <c r="H39" s="45"/>
      <c r="I39" s="45"/>
      <c r="J39" s="46"/>
      <c r="K39" s="46"/>
    </row>
    <row r="40" spans="1:11">
      <c r="A40" s="46"/>
      <c r="B40" s="46"/>
      <c r="C40" s="46"/>
      <c r="D40" s="46"/>
      <c r="E40" s="46"/>
      <c r="F40" s="46"/>
      <c r="G40" s="45"/>
      <c r="H40" s="45"/>
      <c r="I40" s="45"/>
      <c r="J40" s="46"/>
      <c r="K40" s="46"/>
    </row>
    <row r="41" spans="1:11">
      <c r="A41" s="46"/>
      <c r="B41" s="46"/>
      <c r="C41" s="46"/>
      <c r="D41" s="46"/>
      <c r="E41" s="46"/>
      <c r="F41" s="46"/>
      <c r="G41" s="45"/>
      <c r="H41" s="45"/>
      <c r="I41" s="45"/>
      <c r="J41" s="46"/>
      <c r="K41" s="46"/>
    </row>
    <row r="42" spans="1:11">
      <c r="A42" s="46"/>
      <c r="B42" s="46"/>
      <c r="C42" s="46"/>
      <c r="D42" s="46"/>
      <c r="E42" s="46"/>
      <c r="F42" s="46"/>
      <c r="G42" s="45"/>
      <c r="H42" s="45"/>
      <c r="I42" s="45"/>
      <c r="J42" s="46"/>
      <c r="K42" s="46"/>
    </row>
    <row r="43" spans="1:11">
      <c r="A43" s="46"/>
      <c r="B43" s="46"/>
      <c r="C43" s="46"/>
      <c r="D43" s="46"/>
      <c r="E43" s="46"/>
      <c r="F43" s="46"/>
      <c r="G43" s="45"/>
      <c r="H43" s="45"/>
      <c r="I43" s="45"/>
      <c r="J43" s="46"/>
      <c r="K43" s="46"/>
    </row>
    <row r="44" spans="1:11">
      <c r="A44" s="46"/>
      <c r="B44" s="46"/>
      <c r="C44" s="46"/>
      <c r="D44" s="46"/>
      <c r="E44" s="46"/>
      <c r="F44" s="46"/>
      <c r="G44" s="45"/>
      <c r="H44" s="45"/>
      <c r="I44" s="45"/>
      <c r="J44" s="46"/>
      <c r="K44" s="46"/>
    </row>
    <row r="45" spans="1:11">
      <c r="A45" s="46"/>
      <c r="B45" s="46"/>
      <c r="C45" s="46"/>
      <c r="D45" s="46"/>
      <c r="E45" s="46"/>
      <c r="F45" s="46"/>
      <c r="G45" s="45"/>
      <c r="H45" s="45"/>
      <c r="I45" s="45"/>
      <c r="J45" s="46"/>
      <c r="K45" s="46"/>
    </row>
    <row r="46" spans="1:11">
      <c r="A46" s="46"/>
      <c r="B46" s="46"/>
      <c r="C46" s="46"/>
      <c r="D46" s="46"/>
      <c r="E46" s="46"/>
      <c r="F46" s="46"/>
      <c r="G46" s="45"/>
      <c r="H46" s="45"/>
      <c r="I46" s="45"/>
      <c r="J46" s="46"/>
      <c r="K46" s="46"/>
    </row>
    <row r="47" spans="1:11">
      <c r="A47" s="46"/>
      <c r="B47" s="46"/>
      <c r="C47" s="46"/>
      <c r="D47" s="46"/>
      <c r="E47" s="46"/>
      <c r="F47" s="46"/>
      <c r="G47" s="45"/>
      <c r="H47" s="45"/>
      <c r="I47" s="45"/>
      <c r="J47" s="46"/>
      <c r="K47" s="46"/>
    </row>
    <row r="48" spans="1:11">
      <c r="A48" s="46"/>
      <c r="B48" s="46"/>
      <c r="C48" s="46"/>
      <c r="D48" s="46"/>
      <c r="E48" s="46"/>
      <c r="F48" s="46"/>
      <c r="G48" s="45"/>
      <c r="H48" s="45"/>
      <c r="I48" s="45"/>
      <c r="J48" s="46"/>
      <c r="K48" s="46"/>
    </row>
    <row r="49" spans="1:11">
      <c r="A49" s="46"/>
      <c r="B49" s="46"/>
      <c r="C49" s="46"/>
      <c r="D49" s="46"/>
      <c r="E49" s="46"/>
      <c r="F49" s="46"/>
      <c r="G49" s="45"/>
      <c r="H49" s="45"/>
      <c r="I49" s="45"/>
      <c r="J49" s="46"/>
      <c r="K49" s="46"/>
    </row>
    <row r="50" spans="1:11">
      <c r="A50" s="46"/>
      <c r="B50" s="46"/>
      <c r="C50" s="46"/>
      <c r="D50" s="46"/>
      <c r="E50" s="46"/>
      <c r="F50" s="46"/>
      <c r="G50" s="45"/>
      <c r="H50" s="45"/>
      <c r="I50" s="45"/>
      <c r="J50" s="46"/>
      <c r="K50" s="46"/>
    </row>
    <row r="51" spans="1:11">
      <c r="A51" s="46"/>
      <c r="B51" s="46"/>
      <c r="C51" s="46"/>
      <c r="D51" s="46"/>
      <c r="E51" s="46"/>
      <c r="F51" s="46"/>
      <c r="G51" s="45"/>
      <c r="H51" s="45"/>
      <c r="I51" s="45"/>
      <c r="J51" s="46"/>
      <c r="K51" s="46"/>
    </row>
    <row r="52" spans="1:11" ht="21" customHeight="1">
      <c r="A52" s="46"/>
      <c r="B52" s="46"/>
      <c r="C52" s="46"/>
      <c r="D52" s="46"/>
      <c r="E52" s="46"/>
      <c r="F52" s="46"/>
      <c r="G52" s="45"/>
      <c r="H52" s="45"/>
      <c r="I52" s="45"/>
      <c r="J52" s="46"/>
      <c r="K52" s="46"/>
    </row>
    <row r="53" spans="1:11" ht="15.75" customHeight="1">
      <c r="A53" s="182" t="s">
        <v>177</v>
      </c>
      <c r="B53" s="182"/>
      <c r="C53" s="182"/>
      <c r="D53" s="182"/>
      <c r="E53" s="182"/>
      <c r="F53" s="182"/>
      <c r="G53" s="182"/>
      <c r="H53" s="182"/>
      <c r="I53" s="182"/>
      <c r="J53" s="46"/>
      <c r="K53" s="46"/>
    </row>
    <row r="54" spans="1:11">
      <c r="A54" s="46"/>
      <c r="B54" s="46"/>
      <c r="C54" s="46"/>
      <c r="D54" s="46"/>
      <c r="E54" s="46"/>
      <c r="F54" s="46"/>
      <c r="G54" s="45"/>
      <c r="H54" s="45"/>
      <c r="I54" s="45"/>
      <c r="J54" s="46"/>
      <c r="K54" s="46"/>
    </row>
  </sheetData>
  <mergeCells count="11">
    <mergeCell ref="A53:I53"/>
    <mergeCell ref="A1:J1"/>
    <mergeCell ref="G16:I16"/>
    <mergeCell ref="E10:E11"/>
    <mergeCell ref="A16:F17"/>
    <mergeCell ref="G13:I13"/>
    <mergeCell ref="B3:I3"/>
    <mergeCell ref="B4:I4"/>
    <mergeCell ref="C14:E14"/>
    <mergeCell ref="A6:A7"/>
    <mergeCell ref="G6:H6"/>
  </mergeCells>
  <phoneticPr fontId="7" type="noConversion"/>
  <conditionalFormatting sqref="G6 B3:B4">
    <cfRule type="cellIs" dxfId="444" priority="41" operator="equal">
      <formula>0</formula>
    </cfRule>
  </conditionalFormatting>
  <conditionalFormatting sqref="G19:I27">
    <cfRule type="cellIs" dxfId="443" priority="35" operator="greaterThan">
      <formula>5</formula>
    </cfRule>
    <cfRule type="cellIs" dxfId="442" priority="36" operator="lessThan">
      <formula>1</formula>
    </cfRule>
    <cfRule type="colorScale" priority="37">
      <colorScale>
        <cfvo type="num" val="1"/>
        <cfvo type="num" val="3"/>
        <cfvo type="num" val="5"/>
        <color rgb="FFFFCCCC"/>
        <color rgb="FFFFFFCC"/>
        <color rgb="FFCCFFCC"/>
      </colorScale>
    </cfRule>
  </conditionalFormatting>
  <conditionalFormatting sqref="B6:B13">
    <cfRule type="expression" dxfId="441" priority="5">
      <formula>IF(CONCATENATE($B$6,$B$7,$B$8,$B$9,$B$10,$B$11,$B$12,$B$13)&lt;&gt;"x",TRUE,FALSE)</formula>
    </cfRule>
    <cfRule type="expression" dxfId="440" priority="6">
      <formula>IF(CONCATENATE($B$6,$B$7,$B$8,$B$9,$B$10,$B$11,$B$12,$B$13)="",TRUE,FALSE)</formula>
    </cfRule>
  </conditionalFormatting>
  <conditionalFormatting sqref="C14">
    <cfRule type="expression" dxfId="439" priority="4">
      <formula>IF(OR(CONCATENATE($B$6,$B$7,$B$8,$B$9,$B$10,$B$11,$B$12,$B$13)&lt;&gt;"x",AND($B$13="x",ISBLANK($C$14))),TRUE,FALSE)</formula>
    </cfRule>
  </conditionalFormatting>
  <conditionalFormatting sqref="F10:F12">
    <cfRule type="expression" dxfId="438" priority="2">
      <formula>IF(CONCATENATE($F$10,$F$11,$F$12)&lt;&gt;"x",TRUE,FALSE)</formula>
    </cfRule>
    <cfRule type="expression" dxfId="437" priority="3">
      <formula>IF(CONCATENATE($F$10,$F$11,$F$12)="",TRUE,FALSE)</formula>
    </cfRule>
  </conditionalFormatting>
  <conditionalFormatting sqref="G13">
    <cfRule type="expression" dxfId="436" priority="1">
      <formula>IF(OR(CONCATENATE($F$10,$F$11,$F$12)&lt;&gt;"x",AND($F$12="x",ISBLANK($G$13))),TRUE,FALSE)</formula>
    </cfRule>
  </conditionalFormatting>
  <printOptions horizontalCentered="1"/>
  <pageMargins left="0.55000000000000004" right="0.55000000000000004" top="0.79000000000000015" bottom="0.59" header="0.55000000000000004" footer="0.31"/>
  <pageSetup paperSize="9" scale="80" orientation="portrait" horizontalDpi="1200" verticalDpi="1200" r:id="rId1"/>
  <headerFooter>
    <oddHeader>&amp;L&amp;"Century Schoolbook,Regular"&amp;K000000CONFIDENTIAL&amp;C
&amp;R&amp;"Century Schoolbook,Regular"&amp;K000000Lampiran  D</oddHeader>
    <oddFooter>&amp;L&amp;"Century Schoolbook,Regular"&amp;8
&amp;F - &amp;A 
Academic Development and Management Division
Acknowledgement to  Universiti Kebangsaan Malaysia for the use of the Mock Audit Report Template&amp;R&amp;P/&amp;N</oddFooter>
  </headerFooter>
  <drawing r:id="rId2"/>
  <legacyDrawing r:id="rId3"/>
  <extLst>
    <ext xmlns:mx="http://schemas.microsoft.com/office/mac/excel/2008/main" uri="{64002731-A6B0-56B0-2670-7721B7C09600}">
      <mx:PLV Mode="1" OnePage="0" WScale="0"/>
    </ext>
  </extLst>
</worksheet>
</file>

<file path=xl/worksheets/sheet10.xml><?xml version="1.0" encoding="utf-8"?>
<worksheet xmlns="http://schemas.openxmlformats.org/spreadsheetml/2006/main" xmlns:r="http://schemas.openxmlformats.org/officeDocument/2006/relationships">
  <dimension ref="A1:L42"/>
  <sheetViews>
    <sheetView showGridLines="0" view="pageLayout" topLeftCell="A40" zoomScale="80" zoomScaleNormal="110" zoomScalePageLayoutView="80" workbookViewId="0">
      <selection activeCell="D55" sqref="D55:D56"/>
    </sheetView>
  </sheetViews>
  <sheetFormatPr defaultColWidth="8.85546875" defaultRowHeight="15"/>
  <cols>
    <col min="1" max="1" width="1.42578125" customWidth="1"/>
    <col min="2" max="2" width="8" style="4" customWidth="1"/>
    <col min="3" max="3" width="59.85546875" style="5" customWidth="1"/>
    <col min="4" max="4" width="3.28515625" style="7" customWidth="1"/>
    <col min="5" max="6" width="9.28515625" customWidth="1"/>
    <col min="7" max="7" width="1.42578125" customWidth="1"/>
    <col min="8" max="8" width="9.140625" style="9" hidden="1" customWidth="1"/>
    <col min="9" max="9" width="8.42578125" style="11" hidden="1" customWidth="1"/>
    <col min="10" max="12" width="0" hidden="1" customWidth="1"/>
  </cols>
  <sheetData>
    <row r="1" spans="1:12" ht="30" customHeight="1">
      <c r="A1" s="202" t="str">
        <f>UPPER(CONCATENATE(Details!A39," - ",Details!B39))</f>
        <v>AREA 8 - LEADERSHIP, GOVERNANCE AND ADMINISTRATION</v>
      </c>
      <c r="B1" s="202"/>
      <c r="C1" s="202"/>
      <c r="D1" s="202"/>
      <c r="E1" s="202"/>
      <c r="F1" s="202"/>
      <c r="G1" s="202"/>
    </row>
    <row r="2" spans="1:12">
      <c r="A2" s="88"/>
      <c r="B2" s="159"/>
      <c r="C2" s="88"/>
      <c r="D2" s="160"/>
      <c r="E2" s="88"/>
      <c r="F2" s="88"/>
      <c r="G2" s="88"/>
    </row>
    <row r="3" spans="1:12" ht="30">
      <c r="A3" s="90"/>
      <c r="B3" s="161" t="s">
        <v>109</v>
      </c>
      <c r="C3" s="162" t="s">
        <v>144</v>
      </c>
      <c r="D3" s="163"/>
      <c r="E3" s="94" t="s">
        <v>176</v>
      </c>
      <c r="F3" s="92" t="s">
        <v>89</v>
      </c>
      <c r="G3" s="95"/>
    </row>
    <row r="4" spans="1:12" s="2" customFormat="1" ht="22.5" customHeight="1">
      <c r="A4" s="96"/>
      <c r="B4" s="97">
        <v>8.1</v>
      </c>
      <c r="C4" s="98" t="s">
        <v>138</v>
      </c>
      <c r="D4" s="164"/>
      <c r="E4" s="100"/>
      <c r="F4" s="101"/>
      <c r="G4" s="102"/>
      <c r="H4" s="9"/>
      <c r="I4" s="18"/>
    </row>
    <row r="5" spans="1:12" s="3" customFormat="1" ht="22.5" customHeight="1">
      <c r="A5" s="103"/>
      <c r="B5" s="104" t="s">
        <v>52</v>
      </c>
      <c r="C5" s="105" t="s">
        <v>145</v>
      </c>
      <c r="D5" s="165"/>
      <c r="E5" s="106"/>
      <c r="F5" s="107" t="str">
        <f>IFERROR(AVERAGE(E6:E9),"")</f>
        <v/>
      </c>
      <c r="G5" s="108"/>
      <c r="H5" s="19"/>
      <c r="I5" s="20"/>
    </row>
    <row r="6" spans="1:12" s="3" customFormat="1" ht="25.5">
      <c r="A6" s="109"/>
      <c r="B6" s="110" t="s">
        <v>70</v>
      </c>
      <c r="C6" s="111" t="s">
        <v>241</v>
      </c>
      <c r="D6" s="112" t="s">
        <v>72</v>
      </c>
      <c r="E6" s="113"/>
      <c r="F6" s="114"/>
      <c r="G6" s="115"/>
      <c r="H6" s="19" t="s">
        <v>6</v>
      </c>
      <c r="I6" s="19" t="str">
        <f>IF(ISBLANK(E6),"",H6)</f>
        <v/>
      </c>
      <c r="J6" s="19" t="str">
        <f>IF(ISBLANK(E6),"",IF(E6&lt;3,"",H6))</f>
        <v/>
      </c>
      <c r="K6" s="19" t="str">
        <f>IF(ISBLANK(E6),"",IF(E6&lt;4,"",H6))</f>
        <v/>
      </c>
      <c r="L6" s="19" t="str">
        <f t="shared" ref="L6" si="0">IF(ISBLANK(E6),"",IF(E6=5,H6,""))</f>
        <v/>
      </c>
    </row>
    <row r="7" spans="1:12" s="3" customFormat="1" ht="15.75">
      <c r="A7" s="109"/>
      <c r="B7" s="110" t="s">
        <v>154</v>
      </c>
      <c r="C7" s="111" t="s">
        <v>242</v>
      </c>
      <c r="D7" s="112" t="s">
        <v>72</v>
      </c>
      <c r="E7" s="113"/>
      <c r="F7" s="114"/>
      <c r="G7" s="115"/>
      <c r="H7" s="19" t="s">
        <v>6</v>
      </c>
      <c r="I7" s="19" t="str">
        <f t="shared" ref="I7:I36" si="1">IF(ISBLANK(E7),"",H7)</f>
        <v/>
      </c>
      <c r="J7" s="19" t="str">
        <f t="shared" ref="J7:J35" si="2">IF(ISBLANK(E7),"",IF(E7&lt;3,"",H7))</f>
        <v/>
      </c>
      <c r="K7" s="19" t="str">
        <f t="shared" ref="K7:K35" si="3">IF(ISBLANK(E7),"",IF(E7&lt;4,"",H7))</f>
        <v/>
      </c>
      <c r="L7" s="19" t="str">
        <f t="shared" ref="L7:L35" si="4">IF(ISBLANK(E7),"",IF(E7=5,H7,""))</f>
        <v/>
      </c>
    </row>
    <row r="8" spans="1:12" s="3" customFormat="1" ht="27.75" customHeight="1">
      <c r="A8" s="109"/>
      <c r="B8" s="110" t="s">
        <v>155</v>
      </c>
      <c r="C8" s="111" t="s">
        <v>243</v>
      </c>
      <c r="D8" s="112" t="s">
        <v>72</v>
      </c>
      <c r="E8" s="113"/>
      <c r="F8" s="114"/>
      <c r="G8" s="115"/>
      <c r="H8" s="19" t="s">
        <v>6</v>
      </c>
      <c r="I8" s="19" t="str">
        <f t="shared" si="1"/>
        <v/>
      </c>
      <c r="J8" s="19" t="str">
        <f t="shared" si="2"/>
        <v/>
      </c>
      <c r="K8" s="19" t="str">
        <f t="shared" si="3"/>
        <v/>
      </c>
      <c r="L8" s="19" t="str">
        <f t="shared" si="4"/>
        <v/>
      </c>
    </row>
    <row r="9" spans="1:12" s="3" customFormat="1" ht="38.25">
      <c r="A9" s="109"/>
      <c r="B9" s="110" t="s">
        <v>156</v>
      </c>
      <c r="C9" s="111" t="s">
        <v>244</v>
      </c>
      <c r="D9" s="112" t="s">
        <v>72</v>
      </c>
      <c r="E9" s="113"/>
      <c r="F9" s="114"/>
      <c r="G9" s="115"/>
      <c r="H9" s="19" t="s">
        <v>6</v>
      </c>
      <c r="I9" s="19" t="str">
        <f t="shared" si="1"/>
        <v/>
      </c>
      <c r="J9" s="19" t="str">
        <f t="shared" si="2"/>
        <v/>
      </c>
      <c r="K9" s="19" t="str">
        <f t="shared" si="3"/>
        <v/>
      </c>
      <c r="L9" s="19" t="str">
        <f t="shared" si="4"/>
        <v/>
      </c>
    </row>
    <row r="10" spans="1:12" s="3" customFormat="1" ht="22.5" customHeight="1">
      <c r="A10" s="103"/>
      <c r="B10" s="104" t="s">
        <v>53</v>
      </c>
      <c r="C10" s="105" t="s">
        <v>146</v>
      </c>
      <c r="D10" s="165"/>
      <c r="E10" s="106"/>
      <c r="F10" s="107" t="str">
        <f>IFERROR(AVERAGE(E11:E12),"")</f>
        <v/>
      </c>
      <c r="G10" s="108"/>
      <c r="H10" s="19"/>
      <c r="I10" s="19" t="str">
        <f t="shared" si="1"/>
        <v/>
      </c>
      <c r="J10" s="19" t="str">
        <f t="shared" si="2"/>
        <v/>
      </c>
      <c r="K10" s="19" t="str">
        <f t="shared" si="3"/>
        <v/>
      </c>
      <c r="L10" s="19" t="str">
        <f t="shared" si="4"/>
        <v/>
      </c>
    </row>
    <row r="11" spans="1:12" s="3" customFormat="1" ht="15.75">
      <c r="A11" s="109"/>
      <c r="B11" s="110" t="s">
        <v>70</v>
      </c>
      <c r="C11" s="111" t="s">
        <v>245</v>
      </c>
      <c r="D11" s="112" t="s">
        <v>72</v>
      </c>
      <c r="E11" s="113"/>
      <c r="F11" s="114"/>
      <c r="G11" s="115"/>
      <c r="H11" s="19" t="s">
        <v>7</v>
      </c>
      <c r="I11" s="19" t="str">
        <f t="shared" si="1"/>
        <v/>
      </c>
      <c r="J11" s="19" t="str">
        <f t="shared" si="2"/>
        <v/>
      </c>
      <c r="K11" s="19" t="str">
        <f t="shared" si="3"/>
        <v/>
      </c>
      <c r="L11" s="19" t="str">
        <f t="shared" si="4"/>
        <v/>
      </c>
    </row>
    <row r="12" spans="1:12" s="3" customFormat="1" ht="25.5">
      <c r="A12" s="109"/>
      <c r="B12" s="110" t="s">
        <v>154</v>
      </c>
      <c r="C12" s="111" t="s">
        <v>246</v>
      </c>
      <c r="D12" s="112" t="s">
        <v>72</v>
      </c>
      <c r="E12" s="113"/>
      <c r="F12" s="114"/>
      <c r="G12" s="115"/>
      <c r="H12" s="19" t="s">
        <v>7</v>
      </c>
      <c r="I12" s="19" t="str">
        <f t="shared" si="1"/>
        <v/>
      </c>
      <c r="J12" s="19" t="str">
        <f t="shared" si="2"/>
        <v/>
      </c>
      <c r="K12" s="19" t="str">
        <f t="shared" si="3"/>
        <v/>
      </c>
      <c r="L12" s="19" t="str">
        <f t="shared" si="4"/>
        <v/>
      </c>
    </row>
    <row r="13" spans="1:12" s="3" customFormat="1">
      <c r="A13" s="116"/>
      <c r="B13" s="117"/>
      <c r="C13" s="118"/>
      <c r="D13" s="148"/>
      <c r="E13" s="120"/>
      <c r="F13" s="121"/>
      <c r="G13" s="122"/>
      <c r="H13" s="19"/>
      <c r="I13" s="19" t="str">
        <f t="shared" si="1"/>
        <v/>
      </c>
      <c r="J13" s="19" t="str">
        <f t="shared" si="2"/>
        <v/>
      </c>
      <c r="K13" s="19" t="str">
        <f t="shared" si="3"/>
        <v/>
      </c>
      <c r="L13" s="19" t="str">
        <f t="shared" si="4"/>
        <v/>
      </c>
    </row>
    <row r="14" spans="1:12" s="2" customFormat="1" ht="22.5" customHeight="1">
      <c r="A14" s="96"/>
      <c r="B14" s="97">
        <v>8.1999999999999993</v>
      </c>
      <c r="C14" s="98" t="s">
        <v>139</v>
      </c>
      <c r="D14" s="164"/>
      <c r="E14" s="100"/>
      <c r="F14" s="101"/>
      <c r="G14" s="102"/>
      <c r="H14" s="9"/>
      <c r="I14" s="19" t="str">
        <f t="shared" si="1"/>
        <v/>
      </c>
      <c r="J14" s="19" t="str">
        <f t="shared" si="2"/>
        <v/>
      </c>
      <c r="K14" s="19" t="str">
        <f t="shared" si="3"/>
        <v/>
      </c>
      <c r="L14" s="19" t="str">
        <f t="shared" si="4"/>
        <v/>
      </c>
    </row>
    <row r="15" spans="1:12" s="3" customFormat="1" ht="22.5" customHeight="1">
      <c r="A15" s="103"/>
      <c r="B15" s="104" t="s">
        <v>54</v>
      </c>
      <c r="C15" s="105" t="s">
        <v>145</v>
      </c>
      <c r="D15" s="165"/>
      <c r="E15" s="106"/>
      <c r="F15" s="107" t="str">
        <f>IFERROR(AVERAGE(E16:E18),"")</f>
        <v/>
      </c>
      <c r="G15" s="108"/>
      <c r="H15" s="19"/>
      <c r="I15" s="19" t="str">
        <f t="shared" si="1"/>
        <v/>
      </c>
      <c r="J15" s="19" t="str">
        <f t="shared" si="2"/>
        <v/>
      </c>
      <c r="K15" s="19" t="str">
        <f t="shared" si="3"/>
        <v/>
      </c>
      <c r="L15" s="19" t="str">
        <f t="shared" si="4"/>
        <v/>
      </c>
    </row>
    <row r="16" spans="1:12" s="3" customFormat="1" ht="28.5" customHeight="1">
      <c r="A16" s="109"/>
      <c r="B16" s="110" t="s">
        <v>70</v>
      </c>
      <c r="C16" s="111" t="s">
        <v>247</v>
      </c>
      <c r="D16" s="112" t="s">
        <v>72</v>
      </c>
      <c r="E16" s="113"/>
      <c r="F16" s="114"/>
      <c r="G16" s="115"/>
      <c r="H16" s="19" t="s">
        <v>6</v>
      </c>
      <c r="I16" s="19" t="str">
        <f t="shared" si="1"/>
        <v/>
      </c>
      <c r="J16" s="19" t="str">
        <f t="shared" si="2"/>
        <v/>
      </c>
      <c r="K16" s="19" t="str">
        <f t="shared" si="3"/>
        <v/>
      </c>
      <c r="L16" s="19" t="str">
        <f t="shared" si="4"/>
        <v/>
      </c>
    </row>
    <row r="17" spans="1:12" s="3" customFormat="1" ht="40.5" customHeight="1">
      <c r="A17" s="109"/>
      <c r="B17" s="110" t="s">
        <v>154</v>
      </c>
      <c r="C17" s="111" t="s">
        <v>248</v>
      </c>
      <c r="D17" s="112" t="s">
        <v>72</v>
      </c>
      <c r="E17" s="113"/>
      <c r="F17" s="114"/>
      <c r="G17" s="115"/>
      <c r="H17" s="19" t="s">
        <v>6</v>
      </c>
      <c r="I17" s="19" t="str">
        <f t="shared" si="1"/>
        <v/>
      </c>
      <c r="J17" s="19" t="str">
        <f t="shared" si="2"/>
        <v/>
      </c>
      <c r="K17" s="19" t="str">
        <f t="shared" si="3"/>
        <v/>
      </c>
      <c r="L17" s="19" t="str">
        <f t="shared" si="4"/>
        <v/>
      </c>
    </row>
    <row r="18" spans="1:12" s="3" customFormat="1" ht="66.75" customHeight="1">
      <c r="A18" s="109"/>
      <c r="B18" s="110" t="s">
        <v>155</v>
      </c>
      <c r="C18" s="111" t="s">
        <v>249</v>
      </c>
      <c r="D18" s="112" t="s">
        <v>72</v>
      </c>
      <c r="E18" s="113"/>
      <c r="F18" s="114"/>
      <c r="G18" s="115"/>
      <c r="H18" s="19" t="s">
        <v>6</v>
      </c>
      <c r="I18" s="19" t="str">
        <f t="shared" si="1"/>
        <v/>
      </c>
      <c r="J18" s="19" t="str">
        <f t="shared" si="2"/>
        <v/>
      </c>
      <c r="K18" s="19" t="str">
        <f t="shared" si="3"/>
        <v/>
      </c>
      <c r="L18" s="19" t="str">
        <f t="shared" si="4"/>
        <v/>
      </c>
    </row>
    <row r="19" spans="1:12" s="3" customFormat="1" ht="22.5" customHeight="1">
      <c r="A19" s="103"/>
      <c r="B19" s="104" t="s">
        <v>55</v>
      </c>
      <c r="C19" s="105" t="s">
        <v>146</v>
      </c>
      <c r="D19" s="165"/>
      <c r="E19" s="106"/>
      <c r="F19" s="107" t="str">
        <f>IFERROR(AVERAGE(E20:E21),"")</f>
        <v/>
      </c>
      <c r="G19" s="108"/>
      <c r="H19" s="19"/>
      <c r="I19" s="19" t="str">
        <f t="shared" si="1"/>
        <v/>
      </c>
      <c r="J19" s="19" t="str">
        <f t="shared" si="2"/>
        <v/>
      </c>
      <c r="K19" s="19" t="str">
        <f t="shared" si="3"/>
        <v/>
      </c>
      <c r="L19" s="19" t="str">
        <f t="shared" si="4"/>
        <v/>
      </c>
    </row>
    <row r="20" spans="1:12" s="3" customFormat="1" ht="25.5">
      <c r="A20" s="109"/>
      <c r="B20" s="110" t="s">
        <v>70</v>
      </c>
      <c r="C20" s="111" t="s">
        <v>250</v>
      </c>
      <c r="D20" s="112" t="s">
        <v>72</v>
      </c>
      <c r="E20" s="113"/>
      <c r="F20" s="114"/>
      <c r="G20" s="115"/>
      <c r="H20" s="19" t="s">
        <v>7</v>
      </c>
      <c r="I20" s="19" t="str">
        <f t="shared" si="1"/>
        <v/>
      </c>
      <c r="J20" s="19" t="str">
        <f t="shared" si="2"/>
        <v/>
      </c>
      <c r="K20" s="19" t="str">
        <f t="shared" si="3"/>
        <v/>
      </c>
      <c r="L20" s="19" t="str">
        <f t="shared" si="4"/>
        <v/>
      </c>
    </row>
    <row r="21" spans="1:12" s="3" customFormat="1" ht="38.25">
      <c r="A21" s="109"/>
      <c r="B21" s="110" t="s">
        <v>154</v>
      </c>
      <c r="C21" s="111" t="s">
        <v>251</v>
      </c>
      <c r="D21" s="112" t="s">
        <v>72</v>
      </c>
      <c r="E21" s="113"/>
      <c r="F21" s="114"/>
      <c r="G21" s="115"/>
      <c r="H21" s="19" t="s">
        <v>7</v>
      </c>
      <c r="I21" s="19" t="str">
        <f t="shared" si="1"/>
        <v/>
      </c>
      <c r="J21" s="19" t="str">
        <f t="shared" si="2"/>
        <v/>
      </c>
      <c r="K21" s="19" t="str">
        <f t="shared" si="3"/>
        <v/>
      </c>
      <c r="L21" s="19" t="str">
        <f t="shared" si="4"/>
        <v/>
      </c>
    </row>
    <row r="22" spans="1:12" s="3" customFormat="1">
      <c r="A22" s="116"/>
      <c r="B22" s="117"/>
      <c r="C22" s="118"/>
      <c r="D22" s="148"/>
      <c r="E22" s="120"/>
      <c r="F22" s="121"/>
      <c r="G22" s="122"/>
      <c r="H22" s="19"/>
      <c r="I22" s="19" t="str">
        <f t="shared" si="1"/>
        <v/>
      </c>
      <c r="J22" s="19" t="str">
        <f t="shared" si="2"/>
        <v/>
      </c>
      <c r="K22" s="19" t="str">
        <f t="shared" si="3"/>
        <v/>
      </c>
      <c r="L22" s="19" t="str">
        <f t="shared" si="4"/>
        <v/>
      </c>
    </row>
    <row r="23" spans="1:12" s="2" customFormat="1" ht="22.5" customHeight="1">
      <c r="A23" s="96"/>
      <c r="B23" s="97">
        <v>8.3000000000000007</v>
      </c>
      <c r="C23" s="98" t="s">
        <v>140</v>
      </c>
      <c r="D23" s="164"/>
      <c r="E23" s="100"/>
      <c r="F23" s="101"/>
      <c r="G23" s="102"/>
      <c r="H23" s="9"/>
      <c r="I23" s="19" t="str">
        <f t="shared" si="1"/>
        <v/>
      </c>
      <c r="J23" s="19" t="str">
        <f t="shared" si="2"/>
        <v/>
      </c>
      <c r="K23" s="19" t="str">
        <f t="shared" si="3"/>
        <v/>
      </c>
      <c r="L23" s="19" t="str">
        <f t="shared" si="4"/>
        <v/>
      </c>
    </row>
    <row r="24" spans="1:12" s="3" customFormat="1" ht="22.5" customHeight="1">
      <c r="A24" s="103"/>
      <c r="B24" s="104" t="s">
        <v>56</v>
      </c>
      <c r="C24" s="105" t="s">
        <v>145</v>
      </c>
      <c r="D24" s="165"/>
      <c r="E24" s="106"/>
      <c r="F24" s="107" t="str">
        <f>IFERROR(AVERAGE(E25:E26),"")</f>
        <v/>
      </c>
      <c r="G24" s="108"/>
      <c r="H24" s="19"/>
      <c r="I24" s="19" t="str">
        <f t="shared" si="1"/>
        <v/>
      </c>
      <c r="J24" s="19" t="str">
        <f t="shared" si="2"/>
        <v/>
      </c>
      <c r="K24" s="19" t="str">
        <f t="shared" si="3"/>
        <v/>
      </c>
      <c r="L24" s="19" t="str">
        <f t="shared" si="4"/>
        <v/>
      </c>
    </row>
    <row r="25" spans="1:12" s="3" customFormat="1" ht="55.5" customHeight="1">
      <c r="A25" s="109"/>
      <c r="B25" s="150" t="s">
        <v>64</v>
      </c>
      <c r="C25" s="111" t="s">
        <v>252</v>
      </c>
      <c r="D25" s="112" t="s">
        <v>72</v>
      </c>
      <c r="E25" s="113"/>
      <c r="F25" s="114"/>
      <c r="G25" s="115"/>
      <c r="H25" s="19" t="s">
        <v>6</v>
      </c>
      <c r="I25" s="19" t="str">
        <f t="shared" si="1"/>
        <v/>
      </c>
      <c r="J25" s="19" t="str">
        <f t="shared" si="2"/>
        <v/>
      </c>
      <c r="K25" s="19" t="str">
        <f t="shared" si="3"/>
        <v/>
      </c>
      <c r="L25" s="19" t="str">
        <f t="shared" si="4"/>
        <v/>
      </c>
    </row>
    <row r="26" spans="1:12" s="3" customFormat="1" ht="25.5">
      <c r="A26" s="109"/>
      <c r="B26" s="150" t="s">
        <v>65</v>
      </c>
      <c r="C26" s="111" t="s">
        <v>253</v>
      </c>
      <c r="D26" s="112" t="s">
        <v>72</v>
      </c>
      <c r="E26" s="113"/>
      <c r="F26" s="114"/>
      <c r="G26" s="115"/>
      <c r="H26" s="19" t="s">
        <v>6</v>
      </c>
      <c r="I26" s="19" t="str">
        <f t="shared" si="1"/>
        <v/>
      </c>
      <c r="J26" s="19" t="str">
        <f t="shared" si="2"/>
        <v/>
      </c>
      <c r="K26" s="19" t="str">
        <f t="shared" si="3"/>
        <v/>
      </c>
      <c r="L26" s="19" t="str">
        <f t="shared" si="4"/>
        <v/>
      </c>
    </row>
    <row r="27" spans="1:12" s="3" customFormat="1" ht="22.5" customHeight="1">
      <c r="A27" s="103"/>
      <c r="B27" s="104" t="s">
        <v>57</v>
      </c>
      <c r="C27" s="105" t="s">
        <v>146</v>
      </c>
      <c r="D27" s="165"/>
      <c r="E27" s="106"/>
      <c r="F27" s="107" t="str">
        <f>IFERROR(AVERAGE(E28),"")</f>
        <v/>
      </c>
      <c r="G27" s="108"/>
      <c r="H27" s="19"/>
      <c r="I27" s="19" t="str">
        <f t="shared" si="1"/>
        <v/>
      </c>
      <c r="J27" s="19" t="str">
        <f t="shared" si="2"/>
        <v/>
      </c>
      <c r="K27" s="19" t="str">
        <f t="shared" si="3"/>
        <v/>
      </c>
      <c r="L27" s="19" t="str">
        <f t="shared" si="4"/>
        <v/>
      </c>
    </row>
    <row r="28" spans="1:12" s="3" customFormat="1" ht="51">
      <c r="A28" s="109"/>
      <c r="B28" s="150" t="s">
        <v>64</v>
      </c>
      <c r="C28" s="111" t="s">
        <v>254</v>
      </c>
      <c r="D28" s="112" t="s">
        <v>72</v>
      </c>
      <c r="E28" s="113"/>
      <c r="F28" s="114"/>
      <c r="G28" s="115"/>
      <c r="H28" s="19" t="s">
        <v>7</v>
      </c>
      <c r="I28" s="19" t="str">
        <f t="shared" si="1"/>
        <v/>
      </c>
      <c r="J28" s="19" t="str">
        <f t="shared" si="2"/>
        <v/>
      </c>
      <c r="K28" s="19" t="str">
        <f t="shared" si="3"/>
        <v/>
      </c>
      <c r="L28" s="19" t="str">
        <f t="shared" si="4"/>
        <v/>
      </c>
    </row>
    <row r="29" spans="1:12" s="3" customFormat="1">
      <c r="A29" s="116"/>
      <c r="B29" s="117"/>
      <c r="C29" s="118"/>
      <c r="D29" s="148"/>
      <c r="E29" s="120"/>
      <c r="F29" s="121"/>
      <c r="G29" s="122"/>
      <c r="H29" s="19"/>
      <c r="I29" s="19" t="str">
        <f t="shared" si="1"/>
        <v/>
      </c>
      <c r="J29" s="19" t="str">
        <f t="shared" si="2"/>
        <v/>
      </c>
      <c r="K29" s="19" t="str">
        <f t="shared" si="3"/>
        <v/>
      </c>
      <c r="L29" s="19" t="str">
        <f t="shared" si="4"/>
        <v/>
      </c>
    </row>
    <row r="30" spans="1:12" s="2" customFormat="1" ht="22.5" customHeight="1">
      <c r="A30" s="96"/>
      <c r="B30" s="97">
        <v>8.4</v>
      </c>
      <c r="C30" s="98" t="s">
        <v>141</v>
      </c>
      <c r="D30" s="164"/>
      <c r="E30" s="100"/>
      <c r="F30" s="101"/>
      <c r="G30" s="102"/>
      <c r="H30" s="9"/>
      <c r="I30" s="19" t="str">
        <f t="shared" si="1"/>
        <v/>
      </c>
      <c r="J30" s="19" t="str">
        <f t="shared" si="2"/>
        <v/>
      </c>
      <c r="K30" s="19" t="str">
        <f t="shared" si="3"/>
        <v/>
      </c>
      <c r="L30" s="19" t="str">
        <f t="shared" si="4"/>
        <v/>
      </c>
    </row>
    <row r="31" spans="1:12" s="3" customFormat="1" ht="22.5" customHeight="1">
      <c r="A31" s="103"/>
      <c r="B31" s="104" t="s">
        <v>58</v>
      </c>
      <c r="C31" s="105" t="s">
        <v>145</v>
      </c>
      <c r="D31" s="165"/>
      <c r="E31" s="106"/>
      <c r="F31" s="107" t="str">
        <f>IFERROR(AVERAGE(E32:E33),"")</f>
        <v/>
      </c>
      <c r="G31" s="108"/>
      <c r="H31" s="19"/>
      <c r="I31" s="19" t="str">
        <f t="shared" si="1"/>
        <v/>
      </c>
      <c r="J31" s="19" t="str">
        <f t="shared" si="2"/>
        <v/>
      </c>
      <c r="K31" s="19" t="str">
        <f t="shared" si="3"/>
        <v/>
      </c>
      <c r="L31" s="19" t="str">
        <f t="shared" si="4"/>
        <v/>
      </c>
    </row>
    <row r="32" spans="1:12" s="3" customFormat="1" ht="38.25">
      <c r="A32" s="109"/>
      <c r="B32" s="150" t="s">
        <v>64</v>
      </c>
      <c r="C32" s="111" t="s">
        <v>255</v>
      </c>
      <c r="D32" s="112" t="s">
        <v>72</v>
      </c>
      <c r="E32" s="113"/>
      <c r="F32" s="114"/>
      <c r="G32" s="115"/>
      <c r="H32" s="19" t="s">
        <v>6</v>
      </c>
      <c r="I32" s="19" t="str">
        <f t="shared" si="1"/>
        <v/>
      </c>
      <c r="J32" s="19" t="str">
        <f t="shared" si="2"/>
        <v/>
      </c>
      <c r="K32" s="19" t="str">
        <f t="shared" si="3"/>
        <v/>
      </c>
      <c r="L32" s="19" t="str">
        <f t="shared" si="4"/>
        <v/>
      </c>
    </row>
    <row r="33" spans="1:12" s="3" customFormat="1" ht="38.25">
      <c r="A33" s="109"/>
      <c r="B33" s="150" t="s">
        <v>65</v>
      </c>
      <c r="C33" s="111" t="s">
        <v>256</v>
      </c>
      <c r="D33" s="112" t="s">
        <v>72</v>
      </c>
      <c r="E33" s="113"/>
      <c r="F33" s="114"/>
      <c r="G33" s="115"/>
      <c r="H33" s="19" t="s">
        <v>6</v>
      </c>
      <c r="I33" s="19" t="str">
        <f t="shared" si="1"/>
        <v/>
      </c>
      <c r="J33" s="19" t="str">
        <f t="shared" si="2"/>
        <v/>
      </c>
      <c r="K33" s="19" t="str">
        <f t="shared" si="3"/>
        <v/>
      </c>
      <c r="L33" s="19" t="str">
        <f t="shared" si="4"/>
        <v/>
      </c>
    </row>
    <row r="34" spans="1:12" s="3" customFormat="1" ht="22.5" customHeight="1">
      <c r="A34" s="103"/>
      <c r="B34" s="104" t="s">
        <v>59</v>
      </c>
      <c r="C34" s="105" t="s">
        <v>146</v>
      </c>
      <c r="D34" s="165"/>
      <c r="E34" s="106"/>
      <c r="F34" s="107" t="str">
        <f>IFERROR(AVERAGE(E35),"")</f>
        <v/>
      </c>
      <c r="G34" s="108"/>
      <c r="H34" s="19"/>
      <c r="I34" s="19" t="str">
        <f t="shared" si="1"/>
        <v/>
      </c>
      <c r="J34" s="19" t="str">
        <f t="shared" si="2"/>
        <v/>
      </c>
      <c r="K34" s="19" t="str">
        <f t="shared" si="3"/>
        <v/>
      </c>
      <c r="L34" s="19" t="str">
        <f t="shared" si="4"/>
        <v/>
      </c>
    </row>
    <row r="35" spans="1:12" s="3" customFormat="1" ht="38.25">
      <c r="A35" s="109"/>
      <c r="B35" s="150" t="s">
        <v>64</v>
      </c>
      <c r="C35" s="111" t="s">
        <v>257</v>
      </c>
      <c r="D35" s="112" t="s">
        <v>72</v>
      </c>
      <c r="E35" s="113"/>
      <c r="F35" s="114"/>
      <c r="G35" s="115"/>
      <c r="H35" s="19" t="s">
        <v>7</v>
      </c>
      <c r="I35" s="19" t="str">
        <f t="shared" si="1"/>
        <v/>
      </c>
      <c r="J35" s="19" t="str">
        <f t="shared" si="2"/>
        <v/>
      </c>
      <c r="K35" s="19" t="str">
        <f t="shared" si="3"/>
        <v/>
      </c>
      <c r="L35" s="19" t="str">
        <f t="shared" si="4"/>
        <v/>
      </c>
    </row>
    <row r="36" spans="1:12">
      <c r="A36" s="116"/>
      <c r="B36" s="166"/>
      <c r="C36" s="118"/>
      <c r="D36" s="152"/>
      <c r="E36" s="121"/>
      <c r="F36" s="121"/>
      <c r="G36" s="122"/>
      <c r="I36" s="19" t="str">
        <f t="shared" si="1"/>
        <v/>
      </c>
    </row>
    <row r="37" spans="1:12" ht="9" customHeight="1">
      <c r="A37" s="123"/>
      <c r="B37" s="167"/>
      <c r="C37" s="125"/>
      <c r="D37" s="168"/>
      <c r="E37" s="125"/>
      <c r="F37" s="125"/>
      <c r="G37" s="126"/>
    </row>
    <row r="38" spans="1:12" s="1" customFormat="1" ht="19.5" customHeight="1">
      <c r="A38" s="127"/>
      <c r="B38" s="169"/>
      <c r="C38" s="129" t="s">
        <v>147</v>
      </c>
      <c r="D38" s="170"/>
      <c r="E38" s="130">
        <f>H38</f>
        <v>11</v>
      </c>
      <c r="F38" s="131" t="str">
        <f>IFERROR(AVERAGEIF(H4:H36,"B",E4:E36),"")</f>
        <v/>
      </c>
      <c r="G38" s="132"/>
      <c r="H38" s="21">
        <f>COUNTIF(H4:H36,"B")</f>
        <v>11</v>
      </c>
      <c r="I38" s="21">
        <f>COUNTIF(I4:I36,"B")</f>
        <v>0</v>
      </c>
      <c r="J38" s="21">
        <f t="shared" ref="J38:L38" si="5">COUNTIF(J4:J36,"B")</f>
        <v>0</v>
      </c>
      <c r="K38" s="21">
        <f t="shared" si="5"/>
        <v>0</v>
      </c>
      <c r="L38" s="21">
        <f t="shared" si="5"/>
        <v>0</v>
      </c>
    </row>
    <row r="39" spans="1:12" s="1" customFormat="1" ht="19.5" customHeight="1">
      <c r="A39" s="127"/>
      <c r="B39" s="169"/>
      <c r="C39" s="129" t="s">
        <v>148</v>
      </c>
      <c r="D39" s="170"/>
      <c r="E39" s="130">
        <f>H39</f>
        <v>6</v>
      </c>
      <c r="F39" s="131" t="str">
        <f>IFERROR(AVERAGEIF(H4:H36,"E",E4:E36),"")</f>
        <v/>
      </c>
      <c r="G39" s="132"/>
      <c r="H39" s="21">
        <f>COUNTIF(H4:H36,"E")</f>
        <v>6</v>
      </c>
      <c r="I39" s="21">
        <f>COUNTIF(I4:I36,"E")</f>
        <v>0</v>
      </c>
      <c r="J39" s="21">
        <f t="shared" ref="J39:L39" si="6">COUNTIF(J4:J36,"E")</f>
        <v>0</v>
      </c>
      <c r="K39" s="21">
        <f t="shared" si="6"/>
        <v>0</v>
      </c>
      <c r="L39" s="21">
        <f t="shared" si="6"/>
        <v>0</v>
      </c>
    </row>
    <row r="40" spans="1:12" ht="9" customHeight="1">
      <c r="A40" s="133"/>
      <c r="B40" s="171"/>
      <c r="C40" s="135"/>
      <c r="D40" s="172"/>
      <c r="E40" s="135"/>
      <c r="F40" s="135"/>
      <c r="G40" s="136"/>
    </row>
    <row r="42" spans="1:12" ht="15.75" customHeight="1"/>
  </sheetData>
  <mergeCells count="1">
    <mergeCell ref="A1:G1"/>
  </mergeCells>
  <phoneticPr fontId="7" type="noConversion"/>
  <conditionalFormatting sqref="F38:F39 F27 F31 F34 F19 F24 F15 F10 F5">
    <cfRule type="cellIs" dxfId="73" priority="81" operator="equal">
      <formula>0</formula>
    </cfRule>
    <cfRule type="cellIs" dxfId="72" priority="82" operator="equal">
      <formula>""</formula>
    </cfRule>
    <cfRule type="colorScale" priority="83">
      <colorScale>
        <cfvo type="num" val="1"/>
        <cfvo type="num" val="3"/>
        <cfvo type="num" val="5"/>
        <color rgb="FFFFCCCC"/>
        <color rgb="FFFFFFCC"/>
        <color rgb="FFCCFFCC"/>
      </colorScale>
    </cfRule>
  </conditionalFormatting>
  <conditionalFormatting sqref="E6:E9">
    <cfRule type="cellIs" dxfId="71" priority="70" operator="equal">
      <formula>0</formula>
    </cfRule>
    <cfRule type="cellIs" dxfId="70" priority="71" operator="equal">
      <formula>""</formula>
    </cfRule>
    <cfRule type="colorScale" priority="72">
      <colorScale>
        <cfvo type="num" val="1"/>
        <cfvo type="num" val="3"/>
        <cfvo type="num" val="5"/>
        <color rgb="FFFFCCCC"/>
        <color rgb="FFFFFFCC"/>
        <color rgb="FFCCFFCC"/>
      </colorScale>
    </cfRule>
  </conditionalFormatting>
  <conditionalFormatting sqref="E6:E9">
    <cfRule type="cellIs" dxfId="69" priority="69" operator="notBetween">
      <formula>1</formula>
      <formula>5</formula>
    </cfRule>
  </conditionalFormatting>
  <conditionalFormatting sqref="E6:E9">
    <cfRule type="cellIs" dxfId="68" priority="66" operator="equal">
      <formula>0</formula>
    </cfRule>
    <cfRule type="cellIs" dxfId="67" priority="67" operator="equal">
      <formula>""</formula>
    </cfRule>
    <cfRule type="colorScale" priority="68">
      <colorScale>
        <cfvo type="num" val="1"/>
        <cfvo type="num" val="3"/>
        <cfvo type="num" val="5"/>
        <color rgb="FFFFCCCC"/>
        <color rgb="FFFFFFCC"/>
        <color rgb="FFCCFFCC"/>
      </colorScale>
    </cfRule>
  </conditionalFormatting>
  <conditionalFormatting sqref="E6:E9">
    <cfRule type="cellIs" dxfId="66" priority="65" operator="notBetween">
      <formula>1</formula>
      <formula>5</formula>
    </cfRule>
  </conditionalFormatting>
  <conditionalFormatting sqref="E6:E9">
    <cfRule type="expression" dxfId="65" priority="64">
      <formula>IF(E6-ROUND(E6,0)&lt;&gt;0,TRUE,FALSE)</formula>
    </cfRule>
  </conditionalFormatting>
  <conditionalFormatting sqref="E11:E12">
    <cfRule type="cellIs" dxfId="64" priority="61" operator="equal">
      <formula>0</formula>
    </cfRule>
    <cfRule type="cellIs" dxfId="63" priority="62" operator="equal">
      <formula>""</formula>
    </cfRule>
    <cfRule type="colorScale" priority="63">
      <colorScale>
        <cfvo type="num" val="1"/>
        <cfvo type="num" val="3"/>
        <cfvo type="num" val="5"/>
        <color rgb="FFFFCCCC"/>
        <color rgb="FFFFFFCC"/>
        <color rgb="FFCCFFCC"/>
      </colorScale>
    </cfRule>
  </conditionalFormatting>
  <conditionalFormatting sqref="E11:E12">
    <cfRule type="cellIs" dxfId="62" priority="60" operator="notBetween">
      <formula>1</formula>
      <formula>5</formula>
    </cfRule>
  </conditionalFormatting>
  <conditionalFormatting sqref="E11:E12">
    <cfRule type="cellIs" dxfId="61" priority="57" operator="equal">
      <formula>0</formula>
    </cfRule>
    <cfRule type="cellIs" dxfId="60" priority="58" operator="equal">
      <formula>""</formula>
    </cfRule>
    <cfRule type="colorScale" priority="59">
      <colorScale>
        <cfvo type="num" val="1"/>
        <cfvo type="num" val="3"/>
        <cfvo type="num" val="5"/>
        <color rgb="FFFFCCCC"/>
        <color rgb="FFFFFFCC"/>
        <color rgb="FFCCFFCC"/>
      </colorScale>
    </cfRule>
  </conditionalFormatting>
  <conditionalFormatting sqref="E11:E12">
    <cfRule type="cellIs" dxfId="59" priority="56" operator="notBetween">
      <formula>1</formula>
      <formula>5</formula>
    </cfRule>
  </conditionalFormatting>
  <conditionalFormatting sqref="E11:E12">
    <cfRule type="expression" dxfId="58" priority="55">
      <formula>IF(E11-ROUND(E11,0)&lt;&gt;0,TRUE,FALSE)</formula>
    </cfRule>
  </conditionalFormatting>
  <conditionalFormatting sqref="E16:E18">
    <cfRule type="cellIs" dxfId="57" priority="52" operator="equal">
      <formula>0</formula>
    </cfRule>
    <cfRule type="cellIs" dxfId="56" priority="53" operator="equal">
      <formula>""</formula>
    </cfRule>
    <cfRule type="colorScale" priority="54">
      <colorScale>
        <cfvo type="num" val="1"/>
        <cfvo type="num" val="3"/>
        <cfvo type="num" val="5"/>
        <color rgb="FFFFCCCC"/>
        <color rgb="FFFFFFCC"/>
        <color rgb="FFCCFFCC"/>
      </colorScale>
    </cfRule>
  </conditionalFormatting>
  <conditionalFormatting sqref="E16:E18">
    <cfRule type="cellIs" dxfId="55" priority="51" operator="notBetween">
      <formula>1</formula>
      <formula>5</formula>
    </cfRule>
  </conditionalFormatting>
  <conditionalFormatting sqref="E16:E18">
    <cfRule type="cellIs" dxfId="54" priority="48" operator="equal">
      <formula>0</formula>
    </cfRule>
    <cfRule type="cellIs" dxfId="53" priority="49" operator="equal">
      <formula>""</formula>
    </cfRule>
    <cfRule type="colorScale" priority="50">
      <colorScale>
        <cfvo type="num" val="1"/>
        <cfvo type="num" val="3"/>
        <cfvo type="num" val="5"/>
        <color rgb="FFFFCCCC"/>
        <color rgb="FFFFFFCC"/>
        <color rgb="FFCCFFCC"/>
      </colorScale>
    </cfRule>
  </conditionalFormatting>
  <conditionalFormatting sqref="E16:E18">
    <cfRule type="cellIs" dxfId="52" priority="47" operator="notBetween">
      <formula>1</formula>
      <formula>5</formula>
    </cfRule>
  </conditionalFormatting>
  <conditionalFormatting sqref="E16:E18">
    <cfRule type="expression" dxfId="51" priority="46">
      <formula>IF(E16-ROUND(E16,0)&lt;&gt;0,TRUE,FALSE)</formula>
    </cfRule>
  </conditionalFormatting>
  <conditionalFormatting sqref="E20:E21">
    <cfRule type="cellIs" dxfId="50" priority="43" operator="equal">
      <formula>0</formula>
    </cfRule>
    <cfRule type="cellIs" dxfId="49" priority="44" operator="equal">
      <formula>""</formula>
    </cfRule>
    <cfRule type="colorScale" priority="45">
      <colorScale>
        <cfvo type="num" val="1"/>
        <cfvo type="num" val="3"/>
        <cfvo type="num" val="5"/>
        <color rgb="FFFFCCCC"/>
        <color rgb="FFFFFFCC"/>
        <color rgb="FFCCFFCC"/>
      </colorScale>
    </cfRule>
  </conditionalFormatting>
  <conditionalFormatting sqref="E20:E21">
    <cfRule type="cellIs" dxfId="48" priority="42" operator="notBetween">
      <formula>1</formula>
      <formula>5</formula>
    </cfRule>
  </conditionalFormatting>
  <conditionalFormatting sqref="E20:E21">
    <cfRule type="cellIs" dxfId="47" priority="39" operator="equal">
      <formula>0</formula>
    </cfRule>
    <cfRule type="cellIs" dxfId="46" priority="40" operator="equal">
      <formula>""</formula>
    </cfRule>
    <cfRule type="colorScale" priority="41">
      <colorScale>
        <cfvo type="num" val="1"/>
        <cfvo type="num" val="3"/>
        <cfvo type="num" val="5"/>
        <color rgb="FFFFCCCC"/>
        <color rgb="FFFFFFCC"/>
        <color rgb="FFCCFFCC"/>
      </colorScale>
    </cfRule>
  </conditionalFormatting>
  <conditionalFormatting sqref="E20:E21">
    <cfRule type="cellIs" dxfId="45" priority="38" operator="notBetween">
      <formula>1</formula>
      <formula>5</formula>
    </cfRule>
  </conditionalFormatting>
  <conditionalFormatting sqref="E20:E21">
    <cfRule type="expression" dxfId="44" priority="37">
      <formula>IF(E20-ROUND(E20,0)&lt;&gt;0,TRUE,FALSE)</formula>
    </cfRule>
  </conditionalFormatting>
  <conditionalFormatting sqref="E25:E26">
    <cfRule type="cellIs" dxfId="43" priority="34" operator="equal">
      <formula>0</formula>
    </cfRule>
    <cfRule type="cellIs" dxfId="42" priority="35" operator="equal">
      <formula>""</formula>
    </cfRule>
    <cfRule type="colorScale" priority="36">
      <colorScale>
        <cfvo type="num" val="1"/>
        <cfvo type="num" val="3"/>
        <cfvo type="num" val="5"/>
        <color rgb="FFFFCCCC"/>
        <color rgb="FFFFFFCC"/>
        <color rgb="FFCCFFCC"/>
      </colorScale>
    </cfRule>
  </conditionalFormatting>
  <conditionalFormatting sqref="E25:E26">
    <cfRule type="cellIs" dxfId="41" priority="33" operator="notBetween">
      <formula>1</formula>
      <formula>5</formula>
    </cfRule>
  </conditionalFormatting>
  <conditionalFormatting sqref="E25:E26">
    <cfRule type="cellIs" dxfId="40" priority="30" operator="equal">
      <formula>0</formula>
    </cfRule>
    <cfRule type="cellIs" dxfId="39" priority="31" operator="equal">
      <formula>""</formula>
    </cfRule>
    <cfRule type="colorScale" priority="32">
      <colorScale>
        <cfvo type="num" val="1"/>
        <cfvo type="num" val="3"/>
        <cfvo type="num" val="5"/>
        <color rgb="FFFFCCCC"/>
        <color rgb="FFFFFFCC"/>
        <color rgb="FFCCFFCC"/>
      </colorScale>
    </cfRule>
  </conditionalFormatting>
  <conditionalFormatting sqref="E25:E26">
    <cfRule type="cellIs" dxfId="38" priority="29" operator="notBetween">
      <formula>1</formula>
      <formula>5</formula>
    </cfRule>
  </conditionalFormatting>
  <conditionalFormatting sqref="E25:E26">
    <cfRule type="expression" dxfId="37" priority="28">
      <formula>IF(E25-ROUND(E25,0)&lt;&gt;0,TRUE,FALSE)</formula>
    </cfRule>
  </conditionalFormatting>
  <conditionalFormatting sqref="E28">
    <cfRule type="cellIs" dxfId="36" priority="25" operator="equal">
      <formula>0</formula>
    </cfRule>
    <cfRule type="cellIs" dxfId="35" priority="26" operator="equal">
      <formula>""</formula>
    </cfRule>
    <cfRule type="colorScale" priority="27">
      <colorScale>
        <cfvo type="num" val="1"/>
        <cfvo type="num" val="3"/>
        <cfvo type="num" val="5"/>
        <color rgb="FFFFCCCC"/>
        <color rgb="FFFFFFCC"/>
        <color rgb="FFCCFFCC"/>
      </colorScale>
    </cfRule>
  </conditionalFormatting>
  <conditionalFormatting sqref="E28">
    <cfRule type="cellIs" dxfId="34" priority="24" operator="notBetween">
      <formula>1</formula>
      <formula>5</formula>
    </cfRule>
  </conditionalFormatting>
  <conditionalFormatting sqref="E28">
    <cfRule type="cellIs" dxfId="33" priority="21" operator="equal">
      <formula>0</formula>
    </cfRule>
    <cfRule type="cellIs" dxfId="32" priority="22" operator="equal">
      <formula>""</formula>
    </cfRule>
    <cfRule type="colorScale" priority="23">
      <colorScale>
        <cfvo type="num" val="1"/>
        <cfvo type="num" val="3"/>
        <cfvo type="num" val="5"/>
        <color rgb="FFFFCCCC"/>
        <color rgb="FFFFFFCC"/>
        <color rgb="FFCCFFCC"/>
      </colorScale>
    </cfRule>
  </conditionalFormatting>
  <conditionalFormatting sqref="E28">
    <cfRule type="cellIs" dxfId="31" priority="20" operator="notBetween">
      <formula>1</formula>
      <formula>5</formula>
    </cfRule>
  </conditionalFormatting>
  <conditionalFormatting sqref="E28">
    <cfRule type="expression" dxfId="30" priority="19">
      <formula>IF(E28-ROUND(E28,0)&lt;&gt;0,TRUE,FALSE)</formula>
    </cfRule>
  </conditionalFormatting>
  <conditionalFormatting sqref="E32:E33">
    <cfRule type="cellIs" dxfId="29" priority="16" operator="equal">
      <formula>0</formula>
    </cfRule>
    <cfRule type="cellIs" dxfId="28" priority="17" operator="equal">
      <formula>""</formula>
    </cfRule>
    <cfRule type="colorScale" priority="18">
      <colorScale>
        <cfvo type="num" val="1"/>
        <cfvo type="num" val="3"/>
        <cfvo type="num" val="5"/>
        <color rgb="FFFFCCCC"/>
        <color rgb="FFFFFFCC"/>
        <color rgb="FFCCFFCC"/>
      </colorScale>
    </cfRule>
  </conditionalFormatting>
  <conditionalFormatting sqref="E32:E33">
    <cfRule type="cellIs" dxfId="27" priority="15" operator="notBetween">
      <formula>1</formula>
      <formula>5</formula>
    </cfRule>
  </conditionalFormatting>
  <conditionalFormatting sqref="E32:E33">
    <cfRule type="cellIs" dxfId="26" priority="12" operator="equal">
      <formula>0</formula>
    </cfRule>
    <cfRule type="cellIs" dxfId="25" priority="13" operator="equal">
      <formula>""</formula>
    </cfRule>
    <cfRule type="colorScale" priority="14">
      <colorScale>
        <cfvo type="num" val="1"/>
        <cfvo type="num" val="3"/>
        <cfvo type="num" val="5"/>
        <color rgb="FFFFCCCC"/>
        <color rgb="FFFFFFCC"/>
        <color rgb="FFCCFFCC"/>
      </colorScale>
    </cfRule>
  </conditionalFormatting>
  <conditionalFormatting sqref="E32:E33">
    <cfRule type="cellIs" dxfId="24" priority="11" operator="notBetween">
      <formula>1</formula>
      <formula>5</formula>
    </cfRule>
  </conditionalFormatting>
  <conditionalFormatting sqref="E32:E33">
    <cfRule type="expression" dxfId="23" priority="10">
      <formula>IF(E32-ROUND(E32,0)&lt;&gt;0,TRUE,FALSE)</formula>
    </cfRule>
  </conditionalFormatting>
  <conditionalFormatting sqref="E35">
    <cfRule type="cellIs" dxfId="22" priority="7" operator="equal">
      <formula>0</formula>
    </cfRule>
    <cfRule type="cellIs" dxfId="21" priority="8" operator="equal">
      <formula>""</formula>
    </cfRule>
    <cfRule type="colorScale" priority="9">
      <colorScale>
        <cfvo type="num" val="1"/>
        <cfvo type="num" val="3"/>
        <cfvo type="num" val="5"/>
        <color rgb="FFFFCCCC"/>
        <color rgb="FFFFFFCC"/>
        <color rgb="FFCCFFCC"/>
      </colorScale>
    </cfRule>
  </conditionalFormatting>
  <conditionalFormatting sqref="E35">
    <cfRule type="cellIs" dxfId="20" priority="6" operator="notBetween">
      <formula>1</formula>
      <formula>5</formula>
    </cfRule>
  </conditionalFormatting>
  <conditionalFormatting sqref="E35">
    <cfRule type="cellIs" dxfId="19" priority="3" operator="equal">
      <formula>0</formula>
    </cfRule>
    <cfRule type="cellIs" dxfId="18" priority="4" operator="equal">
      <formula>""</formula>
    </cfRule>
    <cfRule type="colorScale" priority="5">
      <colorScale>
        <cfvo type="num" val="1"/>
        <cfvo type="num" val="3"/>
        <cfvo type="num" val="5"/>
        <color rgb="FFFFCCCC"/>
        <color rgb="FFFFFFCC"/>
        <color rgb="FFCCFFCC"/>
      </colorScale>
    </cfRule>
  </conditionalFormatting>
  <conditionalFormatting sqref="E35">
    <cfRule type="cellIs" dxfId="17" priority="2" operator="notBetween">
      <formula>1</formula>
      <formula>5</formula>
    </cfRule>
  </conditionalFormatting>
  <conditionalFormatting sqref="E35">
    <cfRule type="expression" dxfId="16" priority="1">
      <formula>IF(E35-ROUND(E35,0)&lt;&gt;0,TRUE,FALSE)</formula>
    </cfRule>
  </conditionalFormatting>
  <printOptions horizontalCentered="1"/>
  <pageMargins left="0.55118110236220474" right="0.55118110236220474" top="0.78740157480314965" bottom="0.59055118110236227" header="0.55118110236220474" footer="0.31496062992125984"/>
  <pageSetup paperSize="9" scale="92" orientation="portrait" horizontalDpi="1200" verticalDpi="1200" r:id="rId1"/>
  <headerFooter>
    <oddHeader>&amp;L&amp;"Century Schoolbook,Regular"CONFIDENTIAL&amp;R&amp;"Century Schoolbook,Regular"Appendix D-8</oddHeader>
    <oddFooter>&amp;L&amp;"Century Schoolbook,Regular"&amp;10&amp;F - &amp;A&amp;R&amp;P/&amp;N</oddFooter>
  </headerFooter>
  <rowBreaks count="1" manualBreakCount="1">
    <brk id="22" max="16383" man="1"/>
  </rowBreaks>
  <colBreaks count="1" manualBreakCount="1">
    <brk id="9" max="1048575" man="1"/>
  </colBreaks>
  <extLst>
    <ext xmlns:mx="http://schemas.microsoft.com/office/mac/excel/2008/main" uri="{64002731-A6B0-56B0-2670-7721B7C09600}">
      <mx:PLV Mode="1" OnePage="0" WScale="0"/>
    </ext>
  </extLst>
</worksheet>
</file>

<file path=xl/worksheets/sheet11.xml><?xml version="1.0" encoding="utf-8"?>
<worksheet xmlns="http://schemas.openxmlformats.org/spreadsheetml/2006/main" xmlns:r="http://schemas.openxmlformats.org/officeDocument/2006/relationships">
  <dimension ref="A1:L18"/>
  <sheetViews>
    <sheetView showGridLines="0" tabSelected="1" view="pageLayout" zoomScale="80" zoomScaleNormal="110" zoomScalePageLayoutView="80" workbookViewId="0">
      <selection activeCell="E35" sqref="E35:E36"/>
    </sheetView>
  </sheetViews>
  <sheetFormatPr defaultColWidth="8.85546875" defaultRowHeight="15"/>
  <cols>
    <col min="1" max="1" width="1.42578125" customWidth="1"/>
    <col min="2" max="2" width="8" style="4" customWidth="1"/>
    <col min="3" max="3" width="59.85546875" style="5" customWidth="1"/>
    <col min="4" max="4" width="3.28515625" style="7" customWidth="1"/>
    <col min="5" max="6" width="9.28515625" customWidth="1"/>
    <col min="7" max="7" width="1.42578125" style="11" customWidth="1"/>
    <col min="8" max="8" width="9.140625" style="9" hidden="1" customWidth="1"/>
    <col min="9" max="9" width="9.140625" style="11" hidden="1" customWidth="1"/>
    <col min="10" max="10" width="0" style="11" hidden="1" customWidth="1"/>
    <col min="11" max="12" width="0" hidden="1" customWidth="1"/>
  </cols>
  <sheetData>
    <row r="1" spans="1:12" ht="30" customHeight="1">
      <c r="A1" s="202" t="str">
        <f>UPPER(CONCATENATE(Details!A44," - ",Details!B44))</f>
        <v>AREA 9 - CONTINUAL QUALITY IMPROVEMENT</v>
      </c>
      <c r="B1" s="202"/>
      <c r="C1" s="202"/>
      <c r="D1" s="202"/>
      <c r="E1" s="202"/>
      <c r="F1" s="202"/>
      <c r="G1" s="202"/>
    </row>
    <row r="2" spans="1:12">
      <c r="A2" s="88"/>
      <c r="B2" s="159"/>
      <c r="C2" s="88"/>
      <c r="D2" s="160"/>
      <c r="E2" s="88"/>
      <c r="F2" s="88"/>
      <c r="G2" s="140"/>
    </row>
    <row r="3" spans="1:12" ht="30">
      <c r="A3" s="90"/>
      <c r="B3" s="161" t="s">
        <v>109</v>
      </c>
      <c r="C3" s="162" t="s">
        <v>144</v>
      </c>
      <c r="D3" s="163"/>
      <c r="E3" s="94" t="s">
        <v>176</v>
      </c>
      <c r="F3" s="92" t="s">
        <v>89</v>
      </c>
      <c r="G3" s="142"/>
    </row>
    <row r="4" spans="1:12" s="2" customFormat="1" ht="22.5" customHeight="1">
      <c r="A4" s="96"/>
      <c r="B4" s="97">
        <v>9.1</v>
      </c>
      <c r="C4" s="98" t="s">
        <v>142</v>
      </c>
      <c r="D4" s="164"/>
      <c r="E4" s="100"/>
      <c r="F4" s="101"/>
      <c r="G4" s="144"/>
      <c r="H4" s="9"/>
      <c r="I4" s="18"/>
      <c r="J4" s="18"/>
    </row>
    <row r="5" spans="1:12" s="3" customFormat="1" ht="22.5" customHeight="1">
      <c r="A5" s="103"/>
      <c r="B5" s="104" t="s">
        <v>60</v>
      </c>
      <c r="C5" s="105" t="s">
        <v>145</v>
      </c>
      <c r="D5" s="165"/>
      <c r="E5" s="106"/>
      <c r="F5" s="107" t="str">
        <f>IFERROR(AVERAGE(E6:E8),"")</f>
        <v/>
      </c>
      <c r="G5" s="146"/>
      <c r="H5" s="19"/>
      <c r="I5" s="20"/>
      <c r="J5" s="20"/>
    </row>
    <row r="6" spans="1:12" s="3" customFormat="1" ht="51">
      <c r="A6" s="109"/>
      <c r="B6" s="110" t="s">
        <v>70</v>
      </c>
      <c r="C6" s="111" t="s">
        <v>237</v>
      </c>
      <c r="D6" s="112" t="s">
        <v>72</v>
      </c>
      <c r="E6" s="113"/>
      <c r="F6" s="114"/>
      <c r="G6" s="147"/>
      <c r="H6" s="19" t="s">
        <v>6</v>
      </c>
      <c r="I6" s="19" t="str">
        <f>IF(ISBLANK(E6),"",H6)</f>
        <v/>
      </c>
      <c r="J6" s="19" t="str">
        <f>IF(ISBLANK(E6),"",IF(E6&lt;3,"",H6))</f>
        <v/>
      </c>
      <c r="K6" s="19" t="str">
        <f>IF(ISBLANK(E6),"",IF(E6&lt;4,"",H6))</f>
        <v/>
      </c>
      <c r="L6" s="19" t="str">
        <f t="shared" ref="L6" si="0">IF(ISBLANK(E6),"",IF(E6=5,H6,""))</f>
        <v/>
      </c>
    </row>
    <row r="7" spans="1:12" s="3" customFormat="1" ht="25.5">
      <c r="A7" s="109"/>
      <c r="B7" s="110" t="s">
        <v>154</v>
      </c>
      <c r="C7" s="111" t="s">
        <v>151</v>
      </c>
      <c r="D7" s="112" t="s">
        <v>72</v>
      </c>
      <c r="E7" s="113"/>
      <c r="F7" s="114"/>
      <c r="G7" s="147"/>
      <c r="H7" s="19" t="s">
        <v>6</v>
      </c>
      <c r="I7" s="19" t="str">
        <f t="shared" ref="I7:I11" si="1">IF(ISBLANK(E7),"",H7)</f>
        <v/>
      </c>
      <c r="J7" s="19" t="str">
        <f t="shared" ref="J7:J11" si="2">IF(ISBLANK(E7),"",IF(E7&lt;3,"",H7))</f>
        <v/>
      </c>
      <c r="K7" s="19" t="str">
        <f t="shared" ref="K7:K11" si="3">IF(ISBLANK(E7),"",IF(E7&lt;4,"",H7))</f>
        <v/>
      </c>
      <c r="L7" s="19" t="str">
        <f t="shared" ref="L7:L11" si="4">IF(ISBLANK(E7),"",IF(E7=5,H7,""))</f>
        <v/>
      </c>
    </row>
    <row r="8" spans="1:12" s="3" customFormat="1" ht="38.25">
      <c r="A8" s="109"/>
      <c r="B8" s="110" t="s">
        <v>155</v>
      </c>
      <c r="C8" s="111" t="s">
        <v>238</v>
      </c>
      <c r="D8" s="112" t="s">
        <v>72</v>
      </c>
      <c r="E8" s="113"/>
      <c r="F8" s="114"/>
      <c r="G8" s="147"/>
      <c r="H8" s="19" t="s">
        <v>6</v>
      </c>
      <c r="I8" s="19" t="str">
        <f t="shared" si="1"/>
        <v/>
      </c>
      <c r="J8" s="19" t="str">
        <f t="shared" si="2"/>
        <v/>
      </c>
      <c r="K8" s="19" t="str">
        <f t="shared" si="3"/>
        <v/>
      </c>
      <c r="L8" s="19" t="str">
        <f t="shared" si="4"/>
        <v/>
      </c>
    </row>
    <row r="9" spans="1:12" s="3" customFormat="1" ht="22.5" customHeight="1">
      <c r="A9" s="103"/>
      <c r="B9" s="104" t="s">
        <v>61</v>
      </c>
      <c r="C9" s="105" t="s">
        <v>146</v>
      </c>
      <c r="D9" s="165"/>
      <c r="E9" s="106"/>
      <c r="F9" s="107" t="str">
        <f>IFERROR(AVERAGE(E10:E11),"")</f>
        <v/>
      </c>
      <c r="G9" s="146"/>
      <c r="H9" s="19"/>
      <c r="I9" s="19" t="str">
        <f t="shared" si="1"/>
        <v/>
      </c>
      <c r="J9" s="19" t="str">
        <f t="shared" si="2"/>
        <v/>
      </c>
      <c r="K9" s="19" t="str">
        <f t="shared" si="3"/>
        <v/>
      </c>
      <c r="L9" s="19" t="str">
        <f t="shared" si="4"/>
        <v/>
      </c>
    </row>
    <row r="10" spans="1:12" s="3" customFormat="1" ht="38.25">
      <c r="A10" s="109"/>
      <c r="B10" s="110" t="s">
        <v>70</v>
      </c>
      <c r="C10" s="111" t="s">
        <v>239</v>
      </c>
      <c r="D10" s="112" t="s">
        <v>72</v>
      </c>
      <c r="E10" s="113"/>
      <c r="F10" s="114"/>
      <c r="G10" s="147"/>
      <c r="H10" s="19" t="s">
        <v>7</v>
      </c>
      <c r="I10" s="19" t="str">
        <f t="shared" si="1"/>
        <v/>
      </c>
      <c r="J10" s="19" t="str">
        <f t="shared" si="2"/>
        <v/>
      </c>
      <c r="K10" s="19" t="str">
        <f t="shared" si="3"/>
        <v/>
      </c>
      <c r="L10" s="19" t="str">
        <f t="shared" si="4"/>
        <v/>
      </c>
    </row>
    <row r="11" spans="1:12" s="3" customFormat="1" ht="15.75">
      <c r="A11" s="109"/>
      <c r="B11" s="110" t="s">
        <v>154</v>
      </c>
      <c r="C11" s="111" t="s">
        <v>240</v>
      </c>
      <c r="D11" s="112" t="s">
        <v>72</v>
      </c>
      <c r="E11" s="113"/>
      <c r="F11" s="114"/>
      <c r="G11" s="147"/>
      <c r="H11" s="19" t="s">
        <v>7</v>
      </c>
      <c r="I11" s="19" t="str">
        <f t="shared" si="1"/>
        <v/>
      </c>
      <c r="J11" s="19" t="str">
        <f t="shared" si="2"/>
        <v/>
      </c>
      <c r="K11" s="19" t="str">
        <f t="shared" si="3"/>
        <v/>
      </c>
      <c r="L11" s="19" t="str">
        <f t="shared" si="4"/>
        <v/>
      </c>
    </row>
    <row r="12" spans="1:12" s="3" customFormat="1">
      <c r="A12" s="116"/>
      <c r="B12" s="166"/>
      <c r="C12" s="118"/>
      <c r="D12" s="152"/>
      <c r="E12" s="121"/>
      <c r="F12" s="121"/>
      <c r="G12" s="149"/>
      <c r="H12" s="19"/>
      <c r="I12" s="20"/>
      <c r="J12" s="20"/>
    </row>
    <row r="13" spans="1:12" ht="9" customHeight="1">
      <c r="A13" s="123"/>
      <c r="B13" s="167"/>
      <c r="C13" s="125"/>
      <c r="D13" s="168"/>
      <c r="E13" s="125"/>
      <c r="F13" s="125"/>
      <c r="G13" s="154"/>
    </row>
    <row r="14" spans="1:12" s="1" customFormat="1" ht="19.5" customHeight="1">
      <c r="A14" s="127"/>
      <c r="B14" s="169"/>
      <c r="C14" s="129" t="s">
        <v>147</v>
      </c>
      <c r="D14" s="170"/>
      <c r="E14" s="130">
        <f>H14</f>
        <v>3</v>
      </c>
      <c r="F14" s="131" t="str">
        <f>IFERROR(AVERAGEIF(H4:H12,"B",E4:E12),"")</f>
        <v/>
      </c>
      <c r="G14" s="156"/>
      <c r="H14" s="21">
        <f>COUNTIF(H4:H12,"B")</f>
        <v>3</v>
      </c>
      <c r="I14" s="21">
        <f>COUNTIF(I4:I12,"B")</f>
        <v>0</v>
      </c>
      <c r="J14" s="21">
        <f t="shared" ref="J14:L14" si="5">COUNTIF(J4:J12,"B")</f>
        <v>0</v>
      </c>
      <c r="K14" s="21">
        <f t="shared" si="5"/>
        <v>0</v>
      </c>
      <c r="L14" s="21">
        <f t="shared" si="5"/>
        <v>0</v>
      </c>
    </row>
    <row r="15" spans="1:12" s="1" customFormat="1" ht="19.5" customHeight="1">
      <c r="A15" s="127"/>
      <c r="B15" s="169"/>
      <c r="C15" s="129" t="s">
        <v>148</v>
      </c>
      <c r="D15" s="170"/>
      <c r="E15" s="130">
        <f>H15</f>
        <v>2</v>
      </c>
      <c r="F15" s="131" t="str">
        <f>IFERROR(AVERAGEIF(H4:H12,"E",E4:E12),"")</f>
        <v/>
      </c>
      <c r="G15" s="156"/>
      <c r="H15" s="21">
        <f>COUNTIF(H4:H12,"E")</f>
        <v>2</v>
      </c>
      <c r="I15" s="21">
        <f>COUNTIF(I4:I12,"E")</f>
        <v>0</v>
      </c>
      <c r="J15" s="21">
        <f t="shared" ref="J15:L15" si="6">COUNTIF(J4:J12,"E")</f>
        <v>0</v>
      </c>
      <c r="K15" s="21">
        <f t="shared" si="6"/>
        <v>0</v>
      </c>
      <c r="L15" s="21">
        <f t="shared" si="6"/>
        <v>0</v>
      </c>
    </row>
    <row r="16" spans="1:12" ht="9" customHeight="1">
      <c r="A16" s="133"/>
      <c r="B16" s="171"/>
      <c r="C16" s="135"/>
      <c r="D16" s="172"/>
      <c r="E16" s="135"/>
      <c r="F16" s="135"/>
      <c r="G16" s="158"/>
    </row>
    <row r="18" ht="15.75" customHeight="1"/>
  </sheetData>
  <mergeCells count="1">
    <mergeCell ref="A1:G1"/>
  </mergeCells>
  <phoneticPr fontId="7" type="noConversion"/>
  <conditionalFormatting sqref="F14:F15 F9 F5">
    <cfRule type="cellIs" dxfId="15" priority="24" operator="equal">
      <formula>0</formula>
    </cfRule>
    <cfRule type="cellIs" dxfId="14" priority="25" operator="equal">
      <formula>""</formula>
    </cfRule>
    <cfRule type="colorScale" priority="26">
      <colorScale>
        <cfvo type="num" val="1"/>
        <cfvo type="num" val="3"/>
        <cfvo type="num" val="5"/>
        <color rgb="FFFFCCCC"/>
        <color rgb="FFFFFFCC"/>
        <color rgb="FFCCFFCC"/>
      </colorScale>
    </cfRule>
  </conditionalFormatting>
  <conditionalFormatting sqref="E6:E8">
    <cfRule type="cellIs" dxfId="13" priority="16" operator="equal">
      <formula>0</formula>
    </cfRule>
    <cfRule type="cellIs" dxfId="12" priority="17" operator="equal">
      <formula>""</formula>
    </cfRule>
    <cfRule type="colorScale" priority="18">
      <colorScale>
        <cfvo type="num" val="1"/>
        <cfvo type="num" val="3"/>
        <cfvo type="num" val="5"/>
        <color rgb="FFFFCCCC"/>
        <color rgb="FFFFFFCC"/>
        <color rgb="FFCCFFCC"/>
      </colorScale>
    </cfRule>
  </conditionalFormatting>
  <conditionalFormatting sqref="E6:E8">
    <cfRule type="cellIs" dxfId="11" priority="15" operator="notBetween">
      <formula>1</formula>
      <formula>5</formula>
    </cfRule>
  </conditionalFormatting>
  <conditionalFormatting sqref="E6:E8">
    <cfRule type="cellIs" dxfId="10" priority="12" operator="equal">
      <formula>0</formula>
    </cfRule>
    <cfRule type="cellIs" dxfId="9" priority="13" operator="equal">
      <formula>""</formula>
    </cfRule>
    <cfRule type="colorScale" priority="14">
      <colorScale>
        <cfvo type="num" val="1"/>
        <cfvo type="num" val="3"/>
        <cfvo type="num" val="5"/>
        <color rgb="FFFFCCCC"/>
        <color rgb="FFFFFFCC"/>
        <color rgb="FFCCFFCC"/>
      </colorScale>
    </cfRule>
  </conditionalFormatting>
  <conditionalFormatting sqref="E6:E8">
    <cfRule type="cellIs" dxfId="8" priority="11" operator="notBetween">
      <formula>1</formula>
      <formula>5</formula>
    </cfRule>
  </conditionalFormatting>
  <conditionalFormatting sqref="E6:E8">
    <cfRule type="expression" dxfId="7" priority="10">
      <formula>IF(E6-ROUND(E6,0)&lt;&gt;0,TRUE,FALSE)</formula>
    </cfRule>
  </conditionalFormatting>
  <conditionalFormatting sqref="E10:E11">
    <cfRule type="cellIs" dxfId="6" priority="7" operator="equal">
      <formula>0</formula>
    </cfRule>
    <cfRule type="cellIs" dxfId="5" priority="8" operator="equal">
      <formula>""</formula>
    </cfRule>
    <cfRule type="colorScale" priority="9">
      <colorScale>
        <cfvo type="num" val="1"/>
        <cfvo type="num" val="3"/>
        <cfvo type="num" val="5"/>
        <color rgb="FFFFCCCC"/>
        <color rgb="FFFFFFCC"/>
        <color rgb="FFCCFFCC"/>
      </colorScale>
    </cfRule>
  </conditionalFormatting>
  <conditionalFormatting sqref="E10:E11">
    <cfRule type="cellIs" dxfId="4" priority="6" operator="notBetween">
      <formula>1</formula>
      <formula>5</formula>
    </cfRule>
  </conditionalFormatting>
  <conditionalFormatting sqref="E10:E11">
    <cfRule type="cellIs" dxfId="3" priority="3" operator="equal">
      <formula>0</formula>
    </cfRule>
    <cfRule type="cellIs" dxfId="2" priority="4" operator="equal">
      <formula>""</formula>
    </cfRule>
    <cfRule type="colorScale" priority="5">
      <colorScale>
        <cfvo type="num" val="1"/>
        <cfvo type="num" val="3"/>
        <cfvo type="num" val="5"/>
        <color rgb="FFFFCCCC"/>
        <color rgb="FFFFFFCC"/>
        <color rgb="FFCCFFCC"/>
      </colorScale>
    </cfRule>
  </conditionalFormatting>
  <conditionalFormatting sqref="E10:E11">
    <cfRule type="cellIs" dxfId="1" priority="2" operator="notBetween">
      <formula>1</formula>
      <formula>5</formula>
    </cfRule>
  </conditionalFormatting>
  <conditionalFormatting sqref="E10:E11">
    <cfRule type="expression" dxfId="0" priority="1">
      <formula>IF(E10-ROUND(E10,0)&lt;&gt;0,TRUE,FALSE)</formula>
    </cfRule>
  </conditionalFormatting>
  <printOptions horizontalCentered="1"/>
  <pageMargins left="0.55118110236220474" right="0.55118110236220474" top="0.78740157480314965" bottom="0.59055118110236227" header="0.55118110236220474" footer="0.31496062992125984"/>
  <pageSetup paperSize="9" scale="92" orientation="portrait" horizontalDpi="1200" verticalDpi="1200" r:id="rId1"/>
  <headerFooter>
    <oddHeader>&amp;L&amp;"Century Schoolbook,Regular"CONFIDENTIAL&amp;RAppendix D-9</oddHeader>
    <oddFooter>&amp;L&amp;"Century Schoolbook,Regular"&amp;10&amp;F - &amp;A&amp;R&amp;P/&amp;N</oddFooter>
  </headerFooter>
  <colBreaks count="1" manualBreakCount="1">
    <brk id="9" max="1048575" man="1"/>
  </colBreaks>
  <extLst>
    <ext xmlns:mx="http://schemas.microsoft.com/office/mac/excel/2008/main" uri="{64002731-A6B0-56B0-2670-7721B7C09600}">
      <mx:PLV Mode="1" OnePage="0" WScale="0"/>
    </ext>
  </extLst>
</worksheet>
</file>

<file path=xl/worksheets/sheet12.xml><?xml version="1.0" encoding="utf-8"?>
<worksheet xmlns="http://schemas.openxmlformats.org/spreadsheetml/2006/main" xmlns:r="http://schemas.openxmlformats.org/officeDocument/2006/relationships">
  <dimension ref="A1:C21"/>
  <sheetViews>
    <sheetView workbookViewId="0">
      <selection activeCell="K15" sqref="K15"/>
    </sheetView>
  </sheetViews>
  <sheetFormatPr defaultColWidth="10.85546875" defaultRowHeight="15"/>
  <cols>
    <col min="1" max="1" width="20.85546875" style="11" customWidth="1"/>
    <col min="2" max="16384" width="10.85546875" style="11"/>
  </cols>
  <sheetData>
    <row r="1" spans="1:3">
      <c r="A1" s="22" t="s">
        <v>163</v>
      </c>
    </row>
    <row r="2" spans="1:3">
      <c r="A2" s="23" t="s">
        <v>164</v>
      </c>
      <c r="B2" s="11">
        <f>'Area 1'!H24+'Area 2'!H55+'Area 3'!H33+'Area 4'!H64+'Area 5'!H28+'Area 6'!H47+'Area 7'!H22+'Area 8'!H38+'Area 9'!H14</f>
        <v>100</v>
      </c>
      <c r="C2" s="11">
        <f>'Area 1'!I24+'Area 2'!I55+'Area 3'!I33+'Area 4'!I64+'Area 5'!I28+'Area 6'!I47+'Area 7'!I22+'Area 8'!I38+'Area 9'!I14</f>
        <v>0</v>
      </c>
    </row>
    <row r="3" spans="1:3">
      <c r="A3" s="23" t="s">
        <v>146</v>
      </c>
      <c r="B3" s="11">
        <f>'Area 1'!H25+'Area 2'!H56+'Area 3'!H34+'Area 4'!H65+'Area 5'!H29+'Area 6'!H48+'Area 7'!H23+'Area 8'!H39+'Area 9'!H15</f>
        <v>59</v>
      </c>
      <c r="C3" s="11">
        <f>'Area 1'!I25+'Area 2'!I56+'Area 3'!I34+'Area 4'!I65+'Area 5'!I29+'Area 6'!I48+'Area 7'!I23+'Area 8'!I39+'Area 9'!I15</f>
        <v>0</v>
      </c>
    </row>
    <row r="5" spans="1:3">
      <c r="A5" s="22" t="s">
        <v>165</v>
      </c>
      <c r="C5" s="18"/>
    </row>
    <row r="6" spans="1:3">
      <c r="A6" s="23" t="s">
        <v>164</v>
      </c>
      <c r="B6" s="11">
        <f>'Area 1'!J24+'Area 2'!J55+'Area 3'!J33+'Area 4'!J64+'Area 5'!J28+'Area 6'!J47+'Area 7'!J22+'Area 8'!J38+'Area 9'!J14</f>
        <v>0</v>
      </c>
      <c r="C6" s="24" t="e">
        <f>B6/$C$2</f>
        <v>#DIV/0!</v>
      </c>
    </row>
    <row r="7" spans="1:3">
      <c r="A7" s="23" t="s">
        <v>146</v>
      </c>
      <c r="B7" s="11">
        <f>'Area 1'!J25+'Area 2'!J56+'Area 3'!J34+'Area 4'!J65+'Area 5'!J29+'Area 6'!J48+'Area 7'!J23+'Area 8'!J39+'Area 9'!J15</f>
        <v>0</v>
      </c>
      <c r="C7" s="24" t="e">
        <f>B7/$C$3</f>
        <v>#DIV/0!</v>
      </c>
    </row>
    <row r="9" spans="1:3">
      <c r="A9" s="22" t="s">
        <v>166</v>
      </c>
    </row>
    <row r="10" spans="1:3">
      <c r="A10" s="23" t="s">
        <v>164</v>
      </c>
      <c r="B10" s="11">
        <f>'Area 1'!K24+'Area 2'!K55+'Area 3'!K33+'Area 4'!K64+'Area 5'!K28+'Area 6'!K47+'Area 7'!K22+'Area 8'!K38+'Area 9'!K14</f>
        <v>0</v>
      </c>
      <c r="C10" s="24" t="e">
        <f>B10/$C$2</f>
        <v>#DIV/0!</v>
      </c>
    </row>
    <row r="11" spans="1:3">
      <c r="A11" s="23" t="s">
        <v>146</v>
      </c>
      <c r="B11" s="11">
        <f>'Area 1'!K25+'Area 2'!K56+'Area 3'!K34+'Area 4'!K65+'Area 5'!K29+'Area 6'!K48+'Area 7'!K23+'Area 8'!K39+'Area 9'!K15</f>
        <v>0</v>
      </c>
      <c r="C11" s="24" t="e">
        <f>B11/$C$3</f>
        <v>#DIV/0!</v>
      </c>
    </row>
    <row r="13" spans="1:3">
      <c r="A13" s="22" t="s">
        <v>167</v>
      </c>
    </row>
    <row r="14" spans="1:3">
      <c r="A14" s="23" t="s">
        <v>164</v>
      </c>
      <c r="B14" s="11">
        <f>'Area 1'!L24+'Area 2'!L55+'Area 3'!L33+'Area 4'!L64+'Area 5'!L28+'Area 6'!L47+'Area 7'!L22+'Area 8'!L38+'Area 9'!L14</f>
        <v>0</v>
      </c>
      <c r="C14" s="24" t="e">
        <f>B14/$C$2</f>
        <v>#DIV/0!</v>
      </c>
    </row>
    <row r="15" spans="1:3">
      <c r="A15" s="23" t="s">
        <v>146</v>
      </c>
      <c r="B15" s="11">
        <f>'Area 1'!L25+'Area 2'!L56+'Area 3'!L34+'Area 4'!L65+'Area 5'!L29+'Area 6'!L48+'Area 7'!L23+'Area 8'!L39+'Area 9'!L15</f>
        <v>0</v>
      </c>
      <c r="C15" s="24" t="e">
        <f>B15/$C$3</f>
        <v>#DIV/0!</v>
      </c>
    </row>
    <row r="17" spans="1:3">
      <c r="A17" s="22" t="s">
        <v>168</v>
      </c>
      <c r="C17" s="9" t="s">
        <v>169</v>
      </c>
    </row>
    <row r="18" spans="1:3">
      <c r="A18" s="23" t="s">
        <v>170</v>
      </c>
      <c r="C18" s="9" t="e">
        <f>C6&lt;1</f>
        <v>#DIV/0!</v>
      </c>
    </row>
    <row r="19" spans="1:3">
      <c r="A19" s="23" t="s">
        <v>171</v>
      </c>
      <c r="B19" s="9"/>
      <c r="C19" s="9" t="e">
        <f>C6=1</f>
        <v>#DIV/0!</v>
      </c>
    </row>
    <row r="20" spans="1:3">
      <c r="A20" s="23" t="s">
        <v>172</v>
      </c>
      <c r="B20" s="9"/>
      <c r="C20" s="9" t="e">
        <f>AND(C6=1,C7&gt;0.3,C10&gt;0.3)</f>
        <v>#DIV/0!</v>
      </c>
    </row>
    <row r="21" spans="1:3">
      <c r="A21" s="23" t="s">
        <v>173</v>
      </c>
      <c r="B21" s="9"/>
      <c r="C21" s="9" t="e">
        <f>AND(C6=1,C10&gt;0.7,C14&gt;0.3,C7&gt;0.3)</f>
        <v>#DIV/0!</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J47"/>
  <sheetViews>
    <sheetView showGridLines="0" view="pageLayout" topLeftCell="A43" workbookViewId="0">
      <selection activeCell="B50" sqref="B50:B51"/>
    </sheetView>
  </sheetViews>
  <sheetFormatPr defaultColWidth="9.140625" defaultRowHeight="15"/>
  <cols>
    <col min="1" max="1" width="15.28515625" style="9" customWidth="1"/>
    <col min="2" max="2" width="44.28515625" style="11" customWidth="1"/>
    <col min="3" max="3" width="10.42578125" style="11" customWidth="1"/>
    <col min="4" max="4" width="9.42578125" style="11" customWidth="1"/>
    <col min="5" max="5" width="10.28515625" style="11" customWidth="1"/>
    <col min="6" max="16384" width="9.140625" style="11"/>
  </cols>
  <sheetData>
    <row r="1" spans="1:10" ht="48" customHeight="1">
      <c r="A1" s="199" t="s">
        <v>180</v>
      </c>
      <c r="B1" s="199"/>
      <c r="C1" s="199"/>
      <c r="D1" s="199"/>
      <c r="E1" s="199"/>
      <c r="F1" s="14"/>
      <c r="G1" s="14"/>
      <c r="H1" s="14"/>
      <c r="I1" s="14"/>
      <c r="J1" s="14"/>
    </row>
    <row r="2" spans="1:10" s="12" customFormat="1">
      <c r="A2" s="25"/>
      <c r="B2" s="26"/>
      <c r="C2" s="26"/>
      <c r="D2" s="27"/>
      <c r="E2" s="25"/>
    </row>
    <row r="3" spans="1:10" s="15" customFormat="1" ht="15.75" customHeight="1">
      <c r="A3" s="28" t="s">
        <v>74</v>
      </c>
      <c r="B3" s="196" t="str">
        <f>IF(ISBLANK(Overall!B3),"",Overall!B3)</f>
        <v/>
      </c>
      <c r="C3" s="197"/>
      <c r="D3" s="197"/>
      <c r="E3" s="198"/>
    </row>
    <row r="4" spans="1:10" s="15" customFormat="1" ht="15.75" customHeight="1">
      <c r="A4" s="28" t="s">
        <v>75</v>
      </c>
      <c r="B4" s="196" t="str">
        <f>IF(ISBLANK(Overall!B4),"",Overall!B4)</f>
        <v/>
      </c>
      <c r="C4" s="197"/>
      <c r="D4" s="197"/>
      <c r="E4" s="198"/>
    </row>
    <row r="5" spans="1:10" s="12" customFormat="1" ht="15.75" thickBot="1">
      <c r="A5" s="25"/>
      <c r="B5" s="26"/>
      <c r="C5" s="26"/>
      <c r="D5" s="27"/>
      <c r="E5" s="25"/>
    </row>
    <row r="6" spans="1:10" ht="27" customHeight="1" thickBot="1">
      <c r="A6" s="84" t="s">
        <v>109</v>
      </c>
      <c r="B6" s="85" t="s">
        <v>110</v>
      </c>
      <c r="C6" s="86" t="s">
        <v>87</v>
      </c>
      <c r="D6" s="86" t="s">
        <v>88</v>
      </c>
      <c r="E6" s="87" t="s">
        <v>111</v>
      </c>
    </row>
    <row r="7" spans="1:10" s="16" customFormat="1" ht="24">
      <c r="A7" s="29" t="s">
        <v>90</v>
      </c>
      <c r="B7" s="30" t="s">
        <v>112</v>
      </c>
      <c r="C7" s="31" t="str">
        <f>'Area 1'!F24</f>
        <v/>
      </c>
      <c r="D7" s="31" t="str">
        <f>'Area 1'!F25</f>
        <v/>
      </c>
      <c r="E7" s="32" t="str">
        <f>IFERROR(0.7*C7+0.3*D7,"")</f>
        <v/>
      </c>
    </row>
    <row r="8" spans="1:10" s="17" customFormat="1" ht="27">
      <c r="A8" s="33">
        <v>1.1000000000000001</v>
      </c>
      <c r="B8" s="34" t="s">
        <v>113</v>
      </c>
      <c r="C8" s="35" t="str">
        <f>'Area 1'!F5</f>
        <v/>
      </c>
      <c r="D8" s="35" t="str">
        <f>'Area 1'!F10</f>
        <v/>
      </c>
      <c r="E8" s="36"/>
    </row>
    <row r="9" spans="1:10" s="17" customFormat="1" ht="14.25" thickBot="1">
      <c r="A9" s="37">
        <v>1.2</v>
      </c>
      <c r="B9" s="38" t="s">
        <v>114</v>
      </c>
      <c r="C9" s="39" t="str">
        <f>'Area 1'!F16</f>
        <v/>
      </c>
      <c r="D9" s="39" t="str">
        <f>'Area 1'!F20</f>
        <v/>
      </c>
      <c r="E9" s="40"/>
    </row>
    <row r="10" spans="1:10" s="16" customFormat="1">
      <c r="A10" s="29" t="s">
        <v>92</v>
      </c>
      <c r="B10" s="30" t="s">
        <v>93</v>
      </c>
      <c r="C10" s="31" t="str">
        <f>'Area 2'!F55</f>
        <v/>
      </c>
      <c r="D10" s="31" t="str">
        <f>'Area 2'!F56</f>
        <v/>
      </c>
      <c r="E10" s="32" t="str">
        <f>IFERROR(0.7*C10+0.3*D10,"")</f>
        <v/>
      </c>
    </row>
    <row r="11" spans="1:10" s="17" customFormat="1" ht="13.5">
      <c r="A11" s="33">
        <v>2.1</v>
      </c>
      <c r="B11" s="34" t="s">
        <v>115</v>
      </c>
      <c r="C11" s="35" t="str">
        <f>'Area 2'!F5</f>
        <v/>
      </c>
      <c r="D11" s="35" t="str">
        <f>'Area 2'!F9</f>
        <v/>
      </c>
      <c r="E11" s="36"/>
    </row>
    <row r="12" spans="1:10" s="17" customFormat="1" ht="13.5">
      <c r="A12" s="33">
        <v>2.2000000000000002</v>
      </c>
      <c r="B12" s="34" t="s">
        <v>116</v>
      </c>
      <c r="C12" s="35" t="str">
        <f>'Area 2'!F14</f>
        <v/>
      </c>
      <c r="D12" s="35" t="str">
        <f>'Area 2'!F21</f>
        <v/>
      </c>
      <c r="E12" s="36"/>
    </row>
    <row r="13" spans="1:10" s="17" customFormat="1" ht="13.5">
      <c r="A13" s="33">
        <v>2.2999999999999998</v>
      </c>
      <c r="B13" s="34" t="s">
        <v>117</v>
      </c>
      <c r="C13" s="35" t="str">
        <f>'Area 2'!F27</f>
        <v/>
      </c>
      <c r="D13" s="35" t="str">
        <f>'Area 2'!F31</f>
        <v/>
      </c>
      <c r="E13" s="36"/>
    </row>
    <row r="14" spans="1:10" s="17" customFormat="1" ht="13.5">
      <c r="A14" s="33">
        <v>2.4</v>
      </c>
      <c r="B14" s="34" t="s">
        <v>118</v>
      </c>
      <c r="C14" s="35" t="str">
        <f>'Area 2'!F35</f>
        <v/>
      </c>
      <c r="D14" s="35" t="str">
        <f>'Area 2'!F42</f>
        <v/>
      </c>
      <c r="E14" s="36"/>
    </row>
    <row r="15" spans="1:10" s="17" customFormat="1" ht="14.25" thickBot="1">
      <c r="A15" s="37">
        <v>2.5</v>
      </c>
      <c r="B15" s="38" t="s">
        <v>119</v>
      </c>
      <c r="C15" s="39" t="str">
        <f>'Area 2'!F48</f>
        <v/>
      </c>
      <c r="D15" s="39" t="str">
        <f>'Area 2'!F50</f>
        <v/>
      </c>
      <c r="E15" s="40"/>
    </row>
    <row r="16" spans="1:10" s="16" customFormat="1">
      <c r="A16" s="29" t="s">
        <v>94</v>
      </c>
      <c r="B16" s="30" t="s">
        <v>95</v>
      </c>
      <c r="C16" s="31" t="str">
        <f>'Area 3'!F33</f>
        <v/>
      </c>
      <c r="D16" s="31" t="str">
        <f>'Area 3'!F34</f>
        <v/>
      </c>
      <c r="E16" s="32" t="str">
        <f>IFERROR(0.7*C16+0.3*D16,"")</f>
        <v/>
      </c>
    </row>
    <row r="17" spans="1:5" s="17" customFormat="1" ht="13.5">
      <c r="A17" s="33">
        <v>3.1</v>
      </c>
      <c r="B17" s="34" t="s">
        <v>120</v>
      </c>
      <c r="C17" s="35" t="str">
        <f>'Area 3'!F5</f>
        <v/>
      </c>
      <c r="D17" s="35" t="str">
        <f>'Area 3'!F8</f>
        <v/>
      </c>
      <c r="E17" s="36"/>
    </row>
    <row r="18" spans="1:5" s="17" customFormat="1" ht="13.5">
      <c r="A18" s="33">
        <v>3.2</v>
      </c>
      <c r="B18" s="34" t="s">
        <v>121</v>
      </c>
      <c r="C18" s="35" t="str">
        <f>'Area 3'!F12</f>
        <v/>
      </c>
      <c r="D18" s="35" t="str">
        <f>'Area 3'!F18</f>
        <v/>
      </c>
      <c r="E18" s="36"/>
    </row>
    <row r="19" spans="1:5" s="17" customFormat="1" ht="14.25" thickBot="1">
      <c r="A19" s="37">
        <v>3.3</v>
      </c>
      <c r="B19" s="38" t="s">
        <v>122</v>
      </c>
      <c r="C19" s="39" t="str">
        <f>'Area 3'!F23</f>
        <v/>
      </c>
      <c r="D19" s="39" t="str">
        <f>'Area 3'!F28</f>
        <v/>
      </c>
      <c r="E19" s="40"/>
    </row>
    <row r="20" spans="1:5" s="16" customFormat="1">
      <c r="A20" s="29" t="s">
        <v>96</v>
      </c>
      <c r="B20" s="30" t="s">
        <v>97</v>
      </c>
      <c r="C20" s="31" t="str">
        <f>'Area 4'!F64</f>
        <v/>
      </c>
      <c r="D20" s="31" t="str">
        <f>'Area 4'!F65</f>
        <v/>
      </c>
      <c r="E20" s="32" t="str">
        <f>IFERROR(0.7*C20+0.3*D20,"")</f>
        <v/>
      </c>
    </row>
    <row r="21" spans="1:5" s="17" customFormat="1" ht="13.5">
      <c r="A21" s="33">
        <v>4.0999999999999996</v>
      </c>
      <c r="B21" s="34" t="s">
        <v>123</v>
      </c>
      <c r="C21" s="35" t="str">
        <f>'Area 4'!F5</f>
        <v/>
      </c>
      <c r="D21" s="35" t="str">
        <f>'Area 4'!F16</f>
        <v/>
      </c>
      <c r="E21" s="36"/>
    </row>
    <row r="22" spans="1:5" s="17" customFormat="1" ht="27">
      <c r="A22" s="33">
        <v>4.2</v>
      </c>
      <c r="B22" s="34" t="s">
        <v>124</v>
      </c>
      <c r="C22" s="35" t="str">
        <f>'Area 4'!F21</f>
        <v/>
      </c>
      <c r="D22" s="35" t="str">
        <f>'Area 4'!F23</f>
        <v/>
      </c>
      <c r="E22" s="36"/>
    </row>
    <row r="23" spans="1:5" s="17" customFormat="1" ht="13.5">
      <c r="A23" s="33">
        <v>4.3</v>
      </c>
      <c r="B23" s="34" t="s">
        <v>125</v>
      </c>
      <c r="C23" s="35" t="str">
        <f>'Area 4'!F27</f>
        <v/>
      </c>
      <c r="D23" s="35" t="str">
        <f>'Area 4'!F30</f>
        <v/>
      </c>
      <c r="E23" s="36"/>
    </row>
    <row r="24" spans="1:5" s="17" customFormat="1" ht="16.5" customHeight="1">
      <c r="A24" s="33">
        <v>4.4000000000000004</v>
      </c>
      <c r="B24" s="34" t="s">
        <v>126</v>
      </c>
      <c r="C24" s="35" t="str">
        <f>'Area 4'!F34</f>
        <v/>
      </c>
      <c r="D24" s="35" t="str">
        <f>'Area 4'!F41</f>
        <v/>
      </c>
      <c r="E24" s="36"/>
    </row>
    <row r="25" spans="1:5" s="17" customFormat="1" ht="13.5">
      <c r="A25" s="33">
        <v>4.5</v>
      </c>
      <c r="B25" s="34" t="s">
        <v>127</v>
      </c>
      <c r="C25" s="35" t="str">
        <f>'Area 4'!F47</f>
        <v/>
      </c>
      <c r="D25" s="35" t="str">
        <f>'Area 4'!F50</f>
        <v/>
      </c>
      <c r="E25" s="36"/>
    </row>
    <row r="26" spans="1:5" s="17" customFormat="1" ht="14.25" thickBot="1">
      <c r="A26" s="37">
        <v>4.5999999999999996</v>
      </c>
      <c r="B26" s="38" t="s">
        <v>4</v>
      </c>
      <c r="C26" s="39" t="s">
        <v>63</v>
      </c>
      <c r="D26" s="39" t="str">
        <f>'Area 4'!F58</f>
        <v/>
      </c>
      <c r="E26" s="40"/>
    </row>
    <row r="27" spans="1:5" s="16" customFormat="1">
      <c r="A27" s="29" t="s">
        <v>98</v>
      </c>
      <c r="B27" s="30" t="s">
        <v>99</v>
      </c>
      <c r="C27" s="31" t="str">
        <f>'Area 5'!F28</f>
        <v/>
      </c>
      <c r="D27" s="31" t="str">
        <f>'Area 5'!F29</f>
        <v/>
      </c>
      <c r="E27" s="32" t="str">
        <f>IFERROR(0.7*C27+0.3*D27,"")</f>
        <v/>
      </c>
    </row>
    <row r="28" spans="1:5" s="17" customFormat="1" ht="13.5">
      <c r="A28" s="33">
        <v>5.0999999999999996</v>
      </c>
      <c r="B28" s="34" t="s">
        <v>128</v>
      </c>
      <c r="C28" s="35" t="str">
        <f>'Area 5'!F5</f>
        <v/>
      </c>
      <c r="D28" s="35" t="str">
        <f>'Area 5'!F14</f>
        <v/>
      </c>
      <c r="E28" s="36"/>
    </row>
    <row r="29" spans="1:5" s="17" customFormat="1" ht="14.25" thickBot="1">
      <c r="A29" s="37">
        <v>5.2</v>
      </c>
      <c r="B29" s="38" t="s">
        <v>129</v>
      </c>
      <c r="C29" s="39" t="str">
        <f>'Area 5'!F19</f>
        <v/>
      </c>
      <c r="D29" s="39" t="str">
        <f>'Area 5'!F23</f>
        <v/>
      </c>
      <c r="E29" s="40"/>
    </row>
    <row r="30" spans="1:5" s="16" customFormat="1">
      <c r="A30" s="29" t="s">
        <v>100</v>
      </c>
      <c r="B30" s="30" t="s">
        <v>101</v>
      </c>
      <c r="C30" s="31" t="str">
        <f>'Area 6'!F47</f>
        <v/>
      </c>
      <c r="D30" s="31" t="str">
        <f>'Area 6'!F48</f>
        <v/>
      </c>
      <c r="E30" s="32" t="str">
        <f>IFERROR(0.7*C30+0.3*D30,"")</f>
        <v/>
      </c>
    </row>
    <row r="31" spans="1:5" s="17" customFormat="1" ht="13.5">
      <c r="A31" s="33">
        <v>6.1</v>
      </c>
      <c r="B31" s="34" t="s">
        <v>130</v>
      </c>
      <c r="C31" s="35" t="str">
        <f>'Area 6'!F5</f>
        <v/>
      </c>
      <c r="D31" s="35" t="str">
        <f>'Area 6'!F12</f>
        <v/>
      </c>
      <c r="E31" s="36"/>
    </row>
    <row r="32" spans="1:5" s="17" customFormat="1" ht="13.5">
      <c r="A32" s="33">
        <v>6.2</v>
      </c>
      <c r="B32" s="34" t="s">
        <v>131</v>
      </c>
      <c r="C32" s="35" t="str">
        <f>'Area 6'!F19</f>
        <v/>
      </c>
      <c r="D32" s="35" t="str">
        <f>'Area 6'!F22</f>
        <v/>
      </c>
      <c r="E32" s="36"/>
    </row>
    <row r="33" spans="1:5" s="17" customFormat="1" ht="13.5">
      <c r="A33" s="33">
        <v>6.3</v>
      </c>
      <c r="B33" s="34" t="s">
        <v>132</v>
      </c>
      <c r="C33" s="35" t="str">
        <f>'Area 6'!F27</f>
        <v/>
      </c>
      <c r="D33" s="35" t="str">
        <f>'Area 6'!F29</f>
        <v/>
      </c>
      <c r="E33" s="36"/>
    </row>
    <row r="34" spans="1:5" s="17" customFormat="1" ht="13.5">
      <c r="A34" s="33">
        <v>6.4</v>
      </c>
      <c r="B34" s="34" t="s">
        <v>133</v>
      </c>
      <c r="C34" s="35" t="str">
        <f>'Area 6'!F33</f>
        <v/>
      </c>
      <c r="D34" s="35" t="str">
        <f>'Area 6'!F35</f>
        <v/>
      </c>
      <c r="E34" s="36"/>
    </row>
    <row r="35" spans="1:5" s="17" customFormat="1" ht="14.25" thickBot="1">
      <c r="A35" s="37">
        <v>6.5</v>
      </c>
      <c r="B35" s="38" t="s">
        <v>134</v>
      </c>
      <c r="C35" s="39" t="str">
        <f>'Area 6'!F40</f>
        <v/>
      </c>
      <c r="D35" s="39" t="str">
        <f>'Area 6'!F43</f>
        <v/>
      </c>
      <c r="E35" s="40"/>
    </row>
    <row r="36" spans="1:5" s="16" customFormat="1">
      <c r="A36" s="29" t="s">
        <v>102</v>
      </c>
      <c r="B36" s="30" t="s">
        <v>135</v>
      </c>
      <c r="C36" s="31" t="str">
        <f>'Area 7'!F22</f>
        <v/>
      </c>
      <c r="D36" s="31" t="str">
        <f>'Area 7'!F23</f>
        <v/>
      </c>
      <c r="E36" s="32" t="str">
        <f>IFERROR(0.7*C36+0.3*D36,"")</f>
        <v/>
      </c>
    </row>
    <row r="37" spans="1:5" s="17" customFormat="1" ht="13.5">
      <c r="A37" s="33">
        <v>7.1</v>
      </c>
      <c r="B37" s="34" t="s">
        <v>136</v>
      </c>
      <c r="C37" s="35" t="str">
        <f>'Area 7'!F5</f>
        <v/>
      </c>
      <c r="D37" s="35" t="str">
        <f>'Area 7'!F10</f>
        <v/>
      </c>
      <c r="E37" s="36"/>
    </row>
    <row r="38" spans="1:5" s="17" customFormat="1" ht="14.25" thickBot="1">
      <c r="A38" s="37">
        <v>7.2</v>
      </c>
      <c r="B38" s="38" t="s">
        <v>137</v>
      </c>
      <c r="C38" s="39" t="str">
        <f>'Area 7'!F14</f>
        <v/>
      </c>
      <c r="D38" s="39" t="str">
        <f>'Area 7'!F16</f>
        <v/>
      </c>
      <c r="E38" s="40"/>
    </row>
    <row r="39" spans="1:5" s="16" customFormat="1">
      <c r="A39" s="29" t="s">
        <v>104</v>
      </c>
      <c r="B39" s="30" t="s">
        <v>105</v>
      </c>
      <c r="C39" s="31" t="str">
        <f>'Area 8'!F38</f>
        <v/>
      </c>
      <c r="D39" s="31" t="str">
        <f>'Area 8'!F39</f>
        <v/>
      </c>
      <c r="E39" s="32" t="str">
        <f>IFERROR(0.7*C39+0.3*D39,"")</f>
        <v/>
      </c>
    </row>
    <row r="40" spans="1:5" s="17" customFormat="1" ht="13.5">
      <c r="A40" s="33">
        <v>8.1</v>
      </c>
      <c r="B40" s="34" t="s">
        <v>138</v>
      </c>
      <c r="C40" s="35" t="str">
        <f>'Area 8'!F5</f>
        <v/>
      </c>
      <c r="D40" s="35" t="str">
        <f>'Area 8'!F10</f>
        <v/>
      </c>
      <c r="E40" s="36"/>
    </row>
    <row r="41" spans="1:5" s="17" customFormat="1" ht="13.5">
      <c r="A41" s="33">
        <v>8.1999999999999993</v>
      </c>
      <c r="B41" s="34" t="s">
        <v>139</v>
      </c>
      <c r="C41" s="35" t="str">
        <f>'Area 8'!F15</f>
        <v/>
      </c>
      <c r="D41" s="35" t="str">
        <f>'Area 8'!F19</f>
        <v/>
      </c>
      <c r="E41" s="36"/>
    </row>
    <row r="42" spans="1:5" s="17" customFormat="1" ht="13.5">
      <c r="A42" s="33">
        <v>8.3000000000000007</v>
      </c>
      <c r="B42" s="34" t="s">
        <v>140</v>
      </c>
      <c r="C42" s="35" t="str">
        <f>'Area 8'!F24</f>
        <v/>
      </c>
      <c r="D42" s="35" t="str">
        <f>'Area 8'!F27</f>
        <v/>
      </c>
      <c r="E42" s="36"/>
    </row>
    <row r="43" spans="1:5" s="17" customFormat="1" ht="14.25" thickBot="1">
      <c r="A43" s="37">
        <v>8.4</v>
      </c>
      <c r="B43" s="38" t="s">
        <v>141</v>
      </c>
      <c r="C43" s="39" t="str">
        <f>'Area 8'!F31</f>
        <v/>
      </c>
      <c r="D43" s="39" t="str">
        <f>'Area 8'!F34</f>
        <v/>
      </c>
      <c r="E43" s="40"/>
    </row>
    <row r="44" spans="1:5" s="16" customFormat="1">
      <c r="A44" s="41" t="s">
        <v>106</v>
      </c>
      <c r="B44" s="42" t="s">
        <v>107</v>
      </c>
      <c r="C44" s="31" t="str">
        <f>'Area 9'!F14</f>
        <v/>
      </c>
      <c r="D44" s="31" t="str">
        <f>'Area 9'!F15</f>
        <v/>
      </c>
      <c r="E44" s="32" t="str">
        <f>IFERROR(0.7*C44+0.3*D44,"")</f>
        <v/>
      </c>
    </row>
    <row r="45" spans="1:5" s="17" customFormat="1" ht="14.25" thickBot="1">
      <c r="A45" s="37">
        <v>9.1</v>
      </c>
      <c r="B45" s="38" t="s">
        <v>142</v>
      </c>
      <c r="C45" s="39" t="str">
        <f>'Area 9'!F5</f>
        <v/>
      </c>
      <c r="D45" s="39" t="str">
        <f>'Area 9'!F9</f>
        <v/>
      </c>
      <c r="E45" s="40"/>
    </row>
    <row r="46" spans="1:5" ht="24" customHeight="1" thickBot="1">
      <c r="A46" s="200" t="s">
        <v>143</v>
      </c>
      <c r="B46" s="201"/>
      <c r="C46" s="43" t="str">
        <f>IFERROR(AVERAGE(C7,C10,C16,C20,C27,C30,C36,C39,C44),"")</f>
        <v/>
      </c>
      <c r="D46" s="43" t="str">
        <f>IFERROR(AVERAGE(D7,D10,D16,D20,D27,D30,D36,D39,D44),"")</f>
        <v/>
      </c>
      <c r="E46" s="44" t="str">
        <f>IFERROR(AVERAGE(E7,E10,E16,E20,E27,E30,E36,E39,E44),"")</f>
        <v/>
      </c>
    </row>
    <row r="47" spans="1:5">
      <c r="A47" s="45"/>
      <c r="B47" s="46"/>
      <c r="C47" s="46"/>
      <c r="D47" s="46"/>
      <c r="E47" s="46"/>
    </row>
  </sheetData>
  <mergeCells count="4">
    <mergeCell ref="B3:E3"/>
    <mergeCell ref="A1:E1"/>
    <mergeCell ref="B4:E4"/>
    <mergeCell ref="A46:B46"/>
  </mergeCells>
  <phoneticPr fontId="7" type="noConversion"/>
  <conditionalFormatting sqref="C7:E7 C8:D9 C46:E46 C17:D19 C12:D15 C28:D29 C31:D35 C37:D38 C40:D43 C45:D45 D21:D26 C21:C25 C10:E10 C16:E16 C20:E20 C27:E27 C30:E30 C36:E36 C39:E39 C44:E44">
    <cfRule type="cellIs" dxfId="435" priority="115" operator="greaterThan">
      <formula>5</formula>
    </cfRule>
    <cfRule type="cellIs" dxfId="434" priority="116" operator="lessThan">
      <formula>1</formula>
    </cfRule>
    <cfRule type="colorScale" priority="117">
      <colorScale>
        <cfvo type="num" val="1"/>
        <cfvo type="num" val="3"/>
        <cfvo type="num" val="5"/>
        <color rgb="FFFFCCCC"/>
        <color rgb="FFFFFFCC"/>
        <color rgb="FFCCFFCC"/>
      </colorScale>
    </cfRule>
  </conditionalFormatting>
  <conditionalFormatting sqref="B3:E4">
    <cfRule type="expression" dxfId="433" priority="76">
      <formula>OR(ISBLANK($B$3),$B$3="")</formula>
    </cfRule>
  </conditionalFormatting>
  <conditionalFormatting sqref="C11:D11">
    <cfRule type="cellIs" dxfId="432" priority="1" operator="greaterThan">
      <formula>5</formula>
    </cfRule>
    <cfRule type="cellIs" dxfId="431" priority="2" operator="lessThan">
      <formula>1</formula>
    </cfRule>
    <cfRule type="colorScale" priority="3">
      <colorScale>
        <cfvo type="num" val="1"/>
        <cfvo type="num" val="3"/>
        <cfvo type="num" val="5"/>
        <color rgb="FFFFCCCC"/>
        <color rgb="FFFFFFCC"/>
        <color rgb="FFCCFFCC"/>
      </colorScale>
    </cfRule>
  </conditionalFormatting>
  <printOptions horizontalCentered="1"/>
  <pageMargins left="0.55000000000000004" right="0.55000000000000004" top="0.79000000000000015" bottom="0.59" header="0.55000000000000004" footer="0.31"/>
  <pageSetup paperSize="9" scale="93" orientation="portrait" horizontalDpi="1200" verticalDpi="1200" r:id="rId1"/>
  <headerFooter>
    <oddHeader>&amp;L&amp;"Century Schoolbook,Regular"&amp;K000000CONFIDENTIAL&amp;R&amp;"Century Schoolbook,Regular"&amp;K000000Lampiran  D</oddHeader>
    <oddFooter>&amp;L&amp;"Century Schoolbook,Regular"&amp;10&amp;F - &amp;A&amp;R&amp;P/&amp;N</oddFooter>
  </headerFooter>
  <colBreaks count="1" manualBreakCount="1">
    <brk id="5" max="1048575" man="1"/>
  </colBreaks>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dimension ref="A1:L29"/>
  <sheetViews>
    <sheetView showGridLines="0" view="pageLayout" topLeftCell="A16" zoomScale="70" zoomScaleNormal="110" zoomScaleSheetLayoutView="100" zoomScalePageLayoutView="70" workbookViewId="0">
      <selection activeCell="C29" sqref="C29:C30"/>
    </sheetView>
  </sheetViews>
  <sheetFormatPr defaultColWidth="8.85546875" defaultRowHeight="15"/>
  <cols>
    <col min="1" max="1" width="1.42578125" customWidth="1"/>
    <col min="2" max="2" width="8" style="10" customWidth="1"/>
    <col min="3" max="3" width="59.85546875" style="5" customWidth="1"/>
    <col min="4" max="4" width="3.28515625" style="5" customWidth="1"/>
    <col min="5" max="6" width="9.28515625" customWidth="1"/>
    <col min="7" max="7" width="1.42578125" customWidth="1"/>
    <col min="8" max="8" width="9.140625" style="9" hidden="1" customWidth="1"/>
    <col min="9" max="9" width="9.140625" style="11" hidden="1" customWidth="1"/>
    <col min="10" max="12" width="0" hidden="1" customWidth="1"/>
  </cols>
  <sheetData>
    <row r="1" spans="1:12" ht="30" customHeight="1">
      <c r="A1" s="202" t="str">
        <f>UPPER(CONCATENATE(Details!A7," - ",Details!B7))</f>
        <v>AREA 1 - VISION, MISSION, EDUCATION GOALS AND LEARNING OUTCOMES</v>
      </c>
      <c r="B1" s="202"/>
      <c r="C1" s="202"/>
      <c r="D1" s="202"/>
      <c r="E1" s="202"/>
      <c r="F1" s="202"/>
      <c r="G1" s="202"/>
    </row>
    <row r="2" spans="1:12">
      <c r="A2" s="88"/>
      <c r="B2" s="89"/>
      <c r="C2" s="88"/>
      <c r="D2" s="88"/>
      <c r="E2" s="88"/>
      <c r="F2" s="88"/>
      <c r="G2" s="88"/>
    </row>
    <row r="3" spans="1:12" ht="30">
      <c r="A3" s="90"/>
      <c r="B3" s="91" t="s">
        <v>109</v>
      </c>
      <c r="C3" s="92" t="s">
        <v>144</v>
      </c>
      <c r="D3" s="93"/>
      <c r="E3" s="94" t="s">
        <v>176</v>
      </c>
      <c r="F3" s="92" t="s">
        <v>89</v>
      </c>
      <c r="G3" s="95"/>
    </row>
    <row r="4" spans="1:12" s="2" customFormat="1" ht="22.5" customHeight="1">
      <c r="A4" s="96"/>
      <c r="B4" s="97">
        <v>1.1000000000000001</v>
      </c>
      <c r="C4" s="98" t="s">
        <v>113</v>
      </c>
      <c r="D4" s="99"/>
      <c r="E4" s="100"/>
      <c r="F4" s="101"/>
      <c r="G4" s="102"/>
      <c r="H4" s="9"/>
      <c r="I4" s="18"/>
    </row>
    <row r="5" spans="1:12" s="3" customFormat="1" ht="22.5" customHeight="1">
      <c r="A5" s="103"/>
      <c r="B5" s="104" t="s">
        <v>0</v>
      </c>
      <c r="C5" s="105" t="s">
        <v>145</v>
      </c>
      <c r="D5" s="106"/>
      <c r="E5" s="106"/>
      <c r="F5" s="107" t="str">
        <f>IFERROR(AVERAGE(E6:E9),"")</f>
        <v/>
      </c>
      <c r="G5" s="108"/>
      <c r="H5" s="19"/>
      <c r="I5" s="20"/>
    </row>
    <row r="6" spans="1:12" s="3" customFormat="1" ht="38.25">
      <c r="A6" s="109"/>
      <c r="B6" s="110" t="s">
        <v>70</v>
      </c>
      <c r="C6" s="111" t="s">
        <v>181</v>
      </c>
      <c r="D6" s="112" t="s">
        <v>71</v>
      </c>
      <c r="E6" s="113"/>
      <c r="F6" s="114"/>
      <c r="G6" s="115"/>
      <c r="H6" s="19" t="s">
        <v>6</v>
      </c>
      <c r="I6" s="19" t="str">
        <f t="shared" ref="I6:I18" si="0">IF(ISBLANK(E6),"",H6)</f>
        <v/>
      </c>
      <c r="J6" s="19" t="str">
        <f>IF(ISBLANK(E6),"",IF(E6&lt;3,"",H6))</f>
        <v/>
      </c>
      <c r="K6" s="19" t="str">
        <f>IF(ISBLANK(E6),"",IF(E6&lt;4,"",H6))</f>
        <v/>
      </c>
      <c r="L6" s="19" t="str">
        <f t="shared" ref="L6" si="1">IF(ISBLANK(E6),"",IF(E6=5,H6,""))</f>
        <v/>
      </c>
    </row>
    <row r="7" spans="1:12" s="3" customFormat="1" ht="38.25">
      <c r="A7" s="109"/>
      <c r="B7" s="110" t="s">
        <v>154</v>
      </c>
      <c r="C7" s="111" t="s">
        <v>182</v>
      </c>
      <c r="D7" s="112" t="s">
        <v>71</v>
      </c>
      <c r="E7" s="113"/>
      <c r="F7" s="114"/>
      <c r="G7" s="115"/>
      <c r="H7" s="19" t="s">
        <v>6</v>
      </c>
      <c r="I7" s="19" t="str">
        <f t="shared" si="0"/>
        <v/>
      </c>
      <c r="J7" s="19" t="str">
        <f t="shared" ref="J7:J21" si="2">IF(ISBLANK(E7),"",IF(E7&lt;3,"",H7))</f>
        <v/>
      </c>
      <c r="K7" s="19" t="str">
        <f t="shared" ref="K7:K21" si="3">IF(ISBLANK(E7),"",IF(E7&lt;4,"",H7))</f>
        <v/>
      </c>
      <c r="L7" s="19" t="str">
        <f t="shared" ref="L7:L21" si="4">IF(ISBLANK(E7),"",IF(E7=5,H7,""))</f>
        <v/>
      </c>
    </row>
    <row r="8" spans="1:12" s="3" customFormat="1" ht="38.25">
      <c r="A8" s="109"/>
      <c r="B8" s="110" t="s">
        <v>155</v>
      </c>
      <c r="C8" s="111" t="s">
        <v>183</v>
      </c>
      <c r="D8" s="112" t="s">
        <v>71</v>
      </c>
      <c r="E8" s="113"/>
      <c r="F8" s="114"/>
      <c r="G8" s="115"/>
      <c r="H8" s="19" t="s">
        <v>6</v>
      </c>
      <c r="I8" s="19" t="str">
        <f t="shared" si="0"/>
        <v/>
      </c>
      <c r="J8" s="19" t="str">
        <f t="shared" si="2"/>
        <v/>
      </c>
      <c r="K8" s="19" t="str">
        <f t="shared" si="3"/>
        <v/>
      </c>
      <c r="L8" s="19" t="str">
        <f t="shared" si="4"/>
        <v/>
      </c>
    </row>
    <row r="9" spans="1:12" s="3" customFormat="1" ht="25.5">
      <c r="A9" s="109"/>
      <c r="B9" s="110" t="s">
        <v>156</v>
      </c>
      <c r="C9" s="111" t="s">
        <v>184</v>
      </c>
      <c r="D9" s="112" t="s">
        <v>71</v>
      </c>
      <c r="E9" s="113"/>
      <c r="F9" s="114"/>
      <c r="G9" s="115"/>
      <c r="H9" s="19" t="s">
        <v>6</v>
      </c>
      <c r="I9" s="19" t="str">
        <f t="shared" si="0"/>
        <v/>
      </c>
      <c r="J9" s="19" t="str">
        <f t="shared" si="2"/>
        <v/>
      </c>
      <c r="K9" s="19" t="str">
        <f t="shared" si="3"/>
        <v/>
      </c>
      <c r="L9" s="19" t="str">
        <f t="shared" si="4"/>
        <v/>
      </c>
    </row>
    <row r="10" spans="1:12" s="3" customFormat="1" ht="22.5" customHeight="1">
      <c r="A10" s="103"/>
      <c r="B10" s="104" t="s">
        <v>1</v>
      </c>
      <c r="C10" s="105" t="s">
        <v>146</v>
      </c>
      <c r="D10" s="106"/>
      <c r="E10" s="106"/>
      <c r="F10" s="107" t="str">
        <f>IFERROR(AVERAGE(E11:E13),"")</f>
        <v/>
      </c>
      <c r="G10" s="108"/>
      <c r="H10" s="19"/>
      <c r="I10" s="19" t="str">
        <f t="shared" si="0"/>
        <v/>
      </c>
      <c r="J10" s="19" t="str">
        <f t="shared" si="2"/>
        <v/>
      </c>
      <c r="K10" s="19" t="str">
        <f t="shared" si="3"/>
        <v/>
      </c>
      <c r="L10" s="19" t="str">
        <f t="shared" si="4"/>
        <v/>
      </c>
    </row>
    <row r="11" spans="1:12" s="3" customFormat="1" ht="51">
      <c r="A11" s="109"/>
      <c r="B11" s="110" t="s">
        <v>70</v>
      </c>
      <c r="C11" s="111" t="s">
        <v>185</v>
      </c>
      <c r="D11" s="112" t="s">
        <v>71</v>
      </c>
      <c r="E11" s="113"/>
      <c r="F11" s="114"/>
      <c r="G11" s="115"/>
      <c r="H11" s="19" t="s">
        <v>7</v>
      </c>
      <c r="I11" s="19" t="str">
        <f t="shared" si="0"/>
        <v/>
      </c>
      <c r="J11" s="19" t="str">
        <f t="shared" si="2"/>
        <v/>
      </c>
      <c r="K11" s="19" t="str">
        <f t="shared" si="3"/>
        <v/>
      </c>
      <c r="L11" s="19" t="str">
        <f t="shared" si="4"/>
        <v/>
      </c>
    </row>
    <row r="12" spans="1:12" s="3" customFormat="1" ht="38.25">
      <c r="A12" s="109"/>
      <c r="B12" s="110" t="s">
        <v>154</v>
      </c>
      <c r="C12" s="111" t="s">
        <v>186</v>
      </c>
      <c r="D12" s="112" t="s">
        <v>71</v>
      </c>
      <c r="E12" s="113"/>
      <c r="F12" s="114"/>
      <c r="G12" s="115"/>
      <c r="H12" s="19" t="s">
        <v>7</v>
      </c>
      <c r="I12" s="19" t="str">
        <f t="shared" si="0"/>
        <v/>
      </c>
      <c r="J12" s="19" t="str">
        <f t="shared" si="2"/>
        <v/>
      </c>
      <c r="K12" s="19" t="str">
        <f t="shared" si="3"/>
        <v/>
      </c>
      <c r="L12" s="19" t="str">
        <f t="shared" si="4"/>
        <v/>
      </c>
    </row>
    <row r="13" spans="1:12" s="3" customFormat="1" ht="51">
      <c r="A13" s="109"/>
      <c r="B13" s="110" t="s">
        <v>155</v>
      </c>
      <c r="C13" s="111" t="s">
        <v>187</v>
      </c>
      <c r="D13" s="112" t="s">
        <v>71</v>
      </c>
      <c r="E13" s="113"/>
      <c r="F13" s="114"/>
      <c r="G13" s="115"/>
      <c r="H13" s="19" t="s">
        <v>7</v>
      </c>
      <c r="I13" s="19" t="str">
        <f t="shared" si="0"/>
        <v/>
      </c>
      <c r="J13" s="19" t="str">
        <f t="shared" si="2"/>
        <v/>
      </c>
      <c r="K13" s="19" t="str">
        <f t="shared" si="3"/>
        <v/>
      </c>
      <c r="L13" s="19" t="str">
        <f t="shared" si="4"/>
        <v/>
      </c>
    </row>
    <row r="14" spans="1:12" s="3" customFormat="1">
      <c r="A14" s="116"/>
      <c r="B14" s="117"/>
      <c r="C14" s="118"/>
      <c r="D14" s="119"/>
      <c r="E14" s="120"/>
      <c r="F14" s="121"/>
      <c r="G14" s="122"/>
      <c r="H14" s="19"/>
      <c r="I14" s="19" t="str">
        <f t="shared" si="0"/>
        <v/>
      </c>
      <c r="J14" s="19" t="str">
        <f t="shared" si="2"/>
        <v/>
      </c>
      <c r="K14" s="19" t="str">
        <f t="shared" si="3"/>
        <v/>
      </c>
      <c r="L14" s="19" t="str">
        <f t="shared" si="4"/>
        <v/>
      </c>
    </row>
    <row r="15" spans="1:12" s="2" customFormat="1" ht="22.5" customHeight="1">
      <c r="A15" s="96"/>
      <c r="B15" s="97">
        <v>1.2</v>
      </c>
      <c r="C15" s="98" t="s">
        <v>114</v>
      </c>
      <c r="D15" s="99"/>
      <c r="E15" s="100"/>
      <c r="F15" s="101"/>
      <c r="G15" s="102"/>
      <c r="H15" s="9"/>
      <c r="I15" s="19" t="str">
        <f t="shared" si="0"/>
        <v/>
      </c>
      <c r="J15" s="19" t="str">
        <f t="shared" si="2"/>
        <v/>
      </c>
      <c r="K15" s="19" t="str">
        <f t="shared" si="3"/>
        <v/>
      </c>
      <c r="L15" s="19" t="str">
        <f t="shared" si="4"/>
        <v/>
      </c>
    </row>
    <row r="16" spans="1:12" s="3" customFormat="1" ht="22.5" customHeight="1">
      <c r="A16" s="103"/>
      <c r="B16" s="104" t="s">
        <v>2</v>
      </c>
      <c r="C16" s="105" t="s">
        <v>145</v>
      </c>
      <c r="D16" s="106"/>
      <c r="E16" s="106"/>
      <c r="F16" s="107" t="str">
        <f>IFERROR(AVERAGE(E17:E19),"")</f>
        <v/>
      </c>
      <c r="G16" s="108"/>
      <c r="H16" s="19"/>
      <c r="I16" s="19" t="str">
        <f t="shared" si="0"/>
        <v/>
      </c>
      <c r="J16" s="19" t="str">
        <f t="shared" si="2"/>
        <v/>
      </c>
      <c r="K16" s="19" t="str">
        <f t="shared" si="3"/>
        <v/>
      </c>
      <c r="L16" s="19" t="str">
        <f t="shared" si="4"/>
        <v/>
      </c>
    </row>
    <row r="17" spans="1:12" s="3" customFormat="1" ht="15.75">
      <c r="A17" s="109"/>
      <c r="B17" s="110" t="s">
        <v>70</v>
      </c>
      <c r="C17" s="111" t="s">
        <v>188</v>
      </c>
      <c r="D17" s="112" t="s">
        <v>71</v>
      </c>
      <c r="E17" s="113"/>
      <c r="F17" s="114"/>
      <c r="G17" s="115"/>
      <c r="H17" s="19" t="s">
        <v>6</v>
      </c>
      <c r="I17" s="19" t="str">
        <f t="shared" si="0"/>
        <v/>
      </c>
      <c r="J17" s="19" t="str">
        <f t="shared" si="2"/>
        <v/>
      </c>
      <c r="K17" s="19" t="str">
        <f t="shared" si="3"/>
        <v/>
      </c>
      <c r="L17" s="19" t="str">
        <f t="shared" si="4"/>
        <v/>
      </c>
    </row>
    <row r="18" spans="1:12" s="3" customFormat="1" ht="38.25">
      <c r="A18" s="109"/>
      <c r="B18" s="110" t="s">
        <v>154</v>
      </c>
      <c r="C18" s="111" t="s">
        <v>189</v>
      </c>
      <c r="D18" s="112" t="s">
        <v>71</v>
      </c>
      <c r="E18" s="113"/>
      <c r="F18" s="114"/>
      <c r="G18" s="115"/>
      <c r="H18" s="19" t="s">
        <v>6</v>
      </c>
      <c r="I18" s="19" t="str">
        <f t="shared" si="0"/>
        <v/>
      </c>
      <c r="J18" s="19" t="str">
        <f t="shared" si="2"/>
        <v/>
      </c>
      <c r="K18" s="19" t="str">
        <f t="shared" si="3"/>
        <v/>
      </c>
      <c r="L18" s="19" t="str">
        <f t="shared" si="4"/>
        <v/>
      </c>
    </row>
    <row r="19" spans="1:12" s="3" customFormat="1" ht="38.25">
      <c r="A19" s="109"/>
      <c r="B19" s="110" t="s">
        <v>155</v>
      </c>
      <c r="C19" s="111" t="s">
        <v>190</v>
      </c>
      <c r="D19" s="112" t="s">
        <v>71</v>
      </c>
      <c r="E19" s="113"/>
      <c r="F19" s="114"/>
      <c r="G19" s="115"/>
      <c r="H19" s="19" t="s">
        <v>6</v>
      </c>
      <c r="I19" s="19" t="str">
        <f>IF(ISBLANK(E19),"",H19)</f>
        <v/>
      </c>
      <c r="J19" s="19" t="str">
        <f t="shared" si="2"/>
        <v/>
      </c>
      <c r="K19" s="19" t="str">
        <f t="shared" si="3"/>
        <v/>
      </c>
      <c r="L19" s="19" t="str">
        <f t="shared" si="4"/>
        <v/>
      </c>
    </row>
    <row r="20" spans="1:12" s="3" customFormat="1" ht="18">
      <c r="A20" s="103"/>
      <c r="B20" s="104" t="s">
        <v>3</v>
      </c>
      <c r="C20" s="105" t="s">
        <v>146</v>
      </c>
      <c r="D20" s="106"/>
      <c r="E20" s="106"/>
      <c r="F20" s="107" t="str">
        <f>IFERROR(AVERAGE(E21),"")</f>
        <v/>
      </c>
      <c r="G20" s="108"/>
      <c r="H20" s="19"/>
      <c r="I20" s="19" t="str">
        <f>IF(ISBLANK(E20),"",H20)</f>
        <v/>
      </c>
      <c r="J20" s="19" t="str">
        <f t="shared" si="2"/>
        <v/>
      </c>
      <c r="K20" s="19" t="str">
        <f t="shared" si="3"/>
        <v/>
      </c>
      <c r="L20" s="19" t="str">
        <f t="shared" si="4"/>
        <v/>
      </c>
    </row>
    <row r="21" spans="1:12" s="3" customFormat="1" ht="38.25">
      <c r="A21" s="109"/>
      <c r="B21" s="110" t="s">
        <v>70</v>
      </c>
      <c r="C21" s="111" t="s">
        <v>191</v>
      </c>
      <c r="D21" s="112" t="s">
        <v>71</v>
      </c>
      <c r="E21" s="113"/>
      <c r="F21" s="114"/>
      <c r="G21" s="115"/>
      <c r="H21" s="19" t="s">
        <v>7</v>
      </c>
      <c r="I21" s="19" t="str">
        <f>IF(ISBLANK(E21),"",H21)</f>
        <v/>
      </c>
      <c r="J21" s="19" t="str">
        <f t="shared" si="2"/>
        <v/>
      </c>
      <c r="K21" s="19" t="str">
        <f t="shared" si="3"/>
        <v/>
      </c>
      <c r="L21" s="19" t="str">
        <f t="shared" si="4"/>
        <v/>
      </c>
    </row>
    <row r="22" spans="1:12">
      <c r="A22" s="116"/>
      <c r="B22" s="117"/>
      <c r="C22" s="118"/>
      <c r="D22" s="118"/>
      <c r="E22" s="121"/>
      <c r="F22" s="121"/>
      <c r="G22" s="122"/>
    </row>
    <row r="23" spans="1:12" ht="9" customHeight="1">
      <c r="A23" s="123"/>
      <c r="B23" s="124"/>
      <c r="C23" s="125"/>
      <c r="D23" s="125"/>
      <c r="E23" s="125"/>
      <c r="F23" s="125"/>
      <c r="G23" s="126"/>
    </row>
    <row r="24" spans="1:12" s="1" customFormat="1" ht="19.5" customHeight="1">
      <c r="A24" s="127"/>
      <c r="B24" s="128"/>
      <c r="C24" s="129" t="s">
        <v>147</v>
      </c>
      <c r="D24" s="129"/>
      <c r="E24" s="130">
        <f>H24</f>
        <v>7</v>
      </c>
      <c r="F24" s="131" t="str">
        <f>IFERROR(AVERAGEIF(H4:H22,"B",E4:E22),"")</f>
        <v/>
      </c>
      <c r="G24" s="132"/>
      <c r="H24" s="21">
        <f>COUNTIF(H4:H22,"B")</f>
        <v>7</v>
      </c>
      <c r="I24" s="21">
        <f>COUNTIF(I4:I22,"B")</f>
        <v>0</v>
      </c>
      <c r="J24" s="21">
        <f t="shared" ref="J24:L24" si="5">COUNTIF(J4:J22,"B")</f>
        <v>0</v>
      </c>
      <c r="K24" s="21">
        <f t="shared" si="5"/>
        <v>0</v>
      </c>
      <c r="L24" s="21">
        <f t="shared" si="5"/>
        <v>0</v>
      </c>
    </row>
    <row r="25" spans="1:12" s="1" customFormat="1" ht="19.5" customHeight="1">
      <c r="A25" s="127"/>
      <c r="B25" s="128"/>
      <c r="C25" s="129" t="s">
        <v>148</v>
      </c>
      <c r="D25" s="129"/>
      <c r="E25" s="130">
        <f>H25</f>
        <v>4</v>
      </c>
      <c r="F25" s="131" t="str">
        <f>IFERROR(AVERAGEIF(H4:H22,"E",E4:E22),"")</f>
        <v/>
      </c>
      <c r="G25" s="132"/>
      <c r="H25" s="21">
        <f>COUNTIF(H4:H22,"E")</f>
        <v>4</v>
      </c>
      <c r="I25" s="21">
        <f>COUNTIF(I4:I22,"E")</f>
        <v>0</v>
      </c>
      <c r="J25" s="21">
        <f t="shared" ref="J25:L25" si="6">COUNTIF(J4:J22,"E")</f>
        <v>0</v>
      </c>
      <c r="K25" s="21">
        <f t="shared" si="6"/>
        <v>0</v>
      </c>
      <c r="L25" s="21">
        <f t="shared" si="6"/>
        <v>0</v>
      </c>
    </row>
    <row r="26" spans="1:12" ht="9" customHeight="1">
      <c r="A26" s="133"/>
      <c r="B26" s="134"/>
      <c r="C26" s="135"/>
      <c r="D26" s="135"/>
      <c r="E26" s="135"/>
      <c r="F26" s="135"/>
      <c r="G26" s="136"/>
    </row>
    <row r="27" spans="1:12">
      <c r="A27" s="137"/>
      <c r="B27" s="138"/>
      <c r="C27" s="137"/>
      <c r="D27" s="137"/>
      <c r="E27" s="137"/>
      <c r="F27" s="137"/>
      <c r="G27" s="137"/>
    </row>
    <row r="28" spans="1:12" ht="15.75" customHeight="1">
      <c r="A28" s="137"/>
      <c r="B28" s="138"/>
      <c r="C28" s="137"/>
      <c r="D28" s="137"/>
      <c r="E28" s="137"/>
      <c r="F28" s="137"/>
      <c r="G28" s="137"/>
    </row>
    <row r="29" spans="1:12">
      <c r="A29" s="137"/>
      <c r="B29" s="138"/>
      <c r="C29" s="137"/>
      <c r="D29" s="137"/>
      <c r="E29" s="137"/>
      <c r="F29" s="137"/>
      <c r="G29" s="137"/>
    </row>
  </sheetData>
  <mergeCells count="1">
    <mergeCell ref="A1:G1"/>
  </mergeCells>
  <phoneticPr fontId="7" type="noConversion"/>
  <conditionalFormatting sqref="F24:F25 F16 F20 F5 F10">
    <cfRule type="cellIs" dxfId="430" priority="137" operator="equal">
      <formula>0</formula>
    </cfRule>
    <cfRule type="cellIs" dxfId="429" priority="138" operator="equal">
      <formula>""</formula>
    </cfRule>
    <cfRule type="colorScale" priority="140">
      <colorScale>
        <cfvo type="num" val="1"/>
        <cfvo type="num" val="3"/>
        <cfvo type="num" val="5"/>
        <color rgb="FFFFCCCC"/>
        <color rgb="FFFFFFCC"/>
        <color rgb="FFCCFFCC"/>
      </colorScale>
    </cfRule>
  </conditionalFormatting>
  <conditionalFormatting sqref="E6:E9">
    <cfRule type="cellIs" dxfId="428" priority="34" operator="equal">
      <formula>0</formula>
    </cfRule>
    <cfRule type="cellIs" dxfId="427" priority="35" operator="equal">
      <formula>""</formula>
    </cfRule>
    <cfRule type="colorScale" priority="36">
      <colorScale>
        <cfvo type="num" val="1"/>
        <cfvo type="num" val="3"/>
        <cfvo type="num" val="5"/>
        <color rgb="FFFFCCCC"/>
        <color rgb="FFFFFFCC"/>
        <color rgb="FFCCFFCC"/>
      </colorScale>
    </cfRule>
  </conditionalFormatting>
  <conditionalFormatting sqref="E6:E9">
    <cfRule type="cellIs" dxfId="426" priority="33" operator="notBetween">
      <formula>1</formula>
      <formula>5</formula>
    </cfRule>
  </conditionalFormatting>
  <conditionalFormatting sqref="E6:E9">
    <cfRule type="cellIs" dxfId="425" priority="30" operator="equal">
      <formula>0</formula>
    </cfRule>
    <cfRule type="cellIs" dxfId="424" priority="31" operator="equal">
      <formula>""</formula>
    </cfRule>
    <cfRule type="colorScale" priority="32">
      <colorScale>
        <cfvo type="num" val="1"/>
        <cfvo type="num" val="3"/>
        <cfvo type="num" val="5"/>
        <color rgb="FFFFCCCC"/>
        <color rgb="FFFFFFCC"/>
        <color rgb="FFCCFFCC"/>
      </colorScale>
    </cfRule>
  </conditionalFormatting>
  <conditionalFormatting sqref="E6:E9">
    <cfRule type="cellIs" dxfId="423" priority="29" operator="notBetween">
      <formula>1</formula>
      <formula>5</formula>
    </cfRule>
  </conditionalFormatting>
  <conditionalFormatting sqref="E6:E9">
    <cfRule type="expression" dxfId="422" priority="28">
      <formula>IF(E6-ROUND(E6,0)&lt;&gt;0,TRUE,FALSE)</formula>
    </cfRule>
  </conditionalFormatting>
  <conditionalFormatting sqref="E11:E13">
    <cfRule type="cellIs" dxfId="421" priority="25" operator="equal">
      <formula>0</formula>
    </cfRule>
    <cfRule type="cellIs" dxfId="420" priority="26" operator="equal">
      <formula>""</formula>
    </cfRule>
    <cfRule type="colorScale" priority="27">
      <colorScale>
        <cfvo type="num" val="1"/>
        <cfvo type="num" val="3"/>
        <cfvo type="num" val="5"/>
        <color rgb="FFFFCCCC"/>
        <color rgb="FFFFFFCC"/>
        <color rgb="FFCCFFCC"/>
      </colorScale>
    </cfRule>
  </conditionalFormatting>
  <conditionalFormatting sqref="E11:E13">
    <cfRule type="cellIs" dxfId="419" priority="24" operator="notBetween">
      <formula>1</formula>
      <formula>5</formula>
    </cfRule>
  </conditionalFormatting>
  <conditionalFormatting sqref="E11:E13">
    <cfRule type="cellIs" dxfId="418" priority="21" operator="equal">
      <formula>0</formula>
    </cfRule>
    <cfRule type="cellIs" dxfId="417" priority="22" operator="equal">
      <formula>""</formula>
    </cfRule>
    <cfRule type="colorScale" priority="23">
      <colorScale>
        <cfvo type="num" val="1"/>
        <cfvo type="num" val="3"/>
        <cfvo type="num" val="5"/>
        <color rgb="FFFFCCCC"/>
        <color rgb="FFFFFFCC"/>
        <color rgb="FFCCFFCC"/>
      </colorScale>
    </cfRule>
  </conditionalFormatting>
  <conditionalFormatting sqref="E11:E13">
    <cfRule type="cellIs" dxfId="416" priority="20" operator="notBetween">
      <formula>1</formula>
      <formula>5</formula>
    </cfRule>
  </conditionalFormatting>
  <conditionalFormatting sqref="E11:E13">
    <cfRule type="expression" dxfId="415" priority="19">
      <formula>IF(E11-ROUND(E11,0)&lt;&gt;0,TRUE,FALSE)</formula>
    </cfRule>
  </conditionalFormatting>
  <conditionalFormatting sqref="E17:E19">
    <cfRule type="cellIs" dxfId="414" priority="16" operator="equal">
      <formula>0</formula>
    </cfRule>
    <cfRule type="cellIs" dxfId="413" priority="17" operator="equal">
      <formula>""</formula>
    </cfRule>
    <cfRule type="colorScale" priority="18">
      <colorScale>
        <cfvo type="num" val="1"/>
        <cfvo type="num" val="3"/>
        <cfvo type="num" val="5"/>
        <color rgb="FFFFCCCC"/>
        <color rgb="FFFFFFCC"/>
        <color rgb="FFCCFFCC"/>
      </colorScale>
    </cfRule>
  </conditionalFormatting>
  <conditionalFormatting sqref="E17:E19">
    <cfRule type="cellIs" dxfId="412" priority="15" operator="notBetween">
      <formula>1</formula>
      <formula>5</formula>
    </cfRule>
  </conditionalFormatting>
  <conditionalFormatting sqref="E17:E19">
    <cfRule type="cellIs" dxfId="411" priority="12" operator="equal">
      <formula>0</formula>
    </cfRule>
    <cfRule type="cellIs" dxfId="410" priority="13" operator="equal">
      <formula>""</formula>
    </cfRule>
    <cfRule type="colorScale" priority="14">
      <colorScale>
        <cfvo type="num" val="1"/>
        <cfvo type="num" val="3"/>
        <cfvo type="num" val="5"/>
        <color rgb="FFFFCCCC"/>
        <color rgb="FFFFFFCC"/>
        <color rgb="FFCCFFCC"/>
      </colorScale>
    </cfRule>
  </conditionalFormatting>
  <conditionalFormatting sqref="E17:E19">
    <cfRule type="cellIs" dxfId="409" priority="11" operator="notBetween">
      <formula>1</formula>
      <formula>5</formula>
    </cfRule>
  </conditionalFormatting>
  <conditionalFormatting sqref="E17:E19">
    <cfRule type="expression" dxfId="408" priority="10">
      <formula>IF(E17-ROUND(E17,0)&lt;&gt;0,TRUE,FALSE)</formula>
    </cfRule>
  </conditionalFormatting>
  <conditionalFormatting sqref="E21">
    <cfRule type="cellIs" dxfId="407" priority="7" operator="equal">
      <formula>0</formula>
    </cfRule>
    <cfRule type="cellIs" dxfId="406" priority="8" operator="equal">
      <formula>""</formula>
    </cfRule>
    <cfRule type="colorScale" priority="9">
      <colorScale>
        <cfvo type="num" val="1"/>
        <cfvo type="num" val="3"/>
        <cfvo type="num" val="5"/>
        <color rgb="FFFFCCCC"/>
        <color rgb="FFFFFFCC"/>
        <color rgb="FFCCFFCC"/>
      </colorScale>
    </cfRule>
  </conditionalFormatting>
  <conditionalFormatting sqref="E21">
    <cfRule type="cellIs" dxfId="405" priority="6" operator="notBetween">
      <formula>1</formula>
      <formula>5</formula>
    </cfRule>
  </conditionalFormatting>
  <conditionalFormatting sqref="E21">
    <cfRule type="cellIs" dxfId="404" priority="3" operator="equal">
      <formula>0</formula>
    </cfRule>
    <cfRule type="cellIs" dxfId="403" priority="4" operator="equal">
      <formula>""</formula>
    </cfRule>
    <cfRule type="colorScale" priority="5">
      <colorScale>
        <cfvo type="num" val="1"/>
        <cfvo type="num" val="3"/>
        <cfvo type="num" val="5"/>
        <color rgb="FFFFCCCC"/>
        <color rgb="FFFFFFCC"/>
        <color rgb="FFCCFFCC"/>
      </colorScale>
    </cfRule>
  </conditionalFormatting>
  <conditionalFormatting sqref="E21">
    <cfRule type="cellIs" dxfId="402" priority="2" operator="notBetween">
      <formula>1</formula>
      <formula>5</formula>
    </cfRule>
  </conditionalFormatting>
  <conditionalFormatting sqref="E21">
    <cfRule type="expression" dxfId="401" priority="1">
      <formula>IF(E21-ROUND(E21,0)&lt;&gt;0,TRUE,FALSE)</formula>
    </cfRule>
  </conditionalFormatting>
  <printOptions horizontalCentered="1"/>
  <pageMargins left="0.55000000000000004" right="0.55000000000000004" top="0.79000000000000015" bottom="0.59" header="0.55000000000000004" footer="0.31"/>
  <pageSetup paperSize="9" scale="92" orientation="portrait" horizontalDpi="1200" verticalDpi="1200" r:id="rId1"/>
  <headerFooter>
    <oddHeader>&amp;L&amp;"Century Schoolbook,Regular"&amp;K000000CONFIDENTIAL&amp;R&amp;"Century Schoolbook,Regular"&amp;K000000Appendix D-1</oddHeader>
    <oddFooter>&amp;L&amp;"Century Schoolbook,Regular"&amp;10&amp;F - &amp;A&amp;R&amp;P/&amp;N</oddFooter>
  </headerFooter>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dimension ref="A1:L59"/>
  <sheetViews>
    <sheetView showGridLines="0" showWhiteSpace="0" view="pageLayout" topLeftCell="A64" zoomScale="70" zoomScaleNormal="110" zoomScalePageLayoutView="70" workbookViewId="0">
      <selection activeCell="C92" sqref="C92"/>
    </sheetView>
  </sheetViews>
  <sheetFormatPr defaultColWidth="8.85546875" defaultRowHeight="15"/>
  <cols>
    <col min="1" max="1" width="1.42578125" customWidth="1"/>
    <col min="2" max="2" width="8" style="10" customWidth="1"/>
    <col min="3" max="3" width="59.85546875" style="5" customWidth="1"/>
    <col min="4" max="4" width="3.28515625" style="8" customWidth="1"/>
    <col min="5" max="6" width="9.28515625" customWidth="1"/>
    <col min="7" max="7" width="1.42578125" style="11" customWidth="1"/>
    <col min="8" max="8" width="9.140625" style="9" hidden="1" customWidth="1"/>
    <col min="9" max="9" width="9.140625" style="11" hidden="1" customWidth="1"/>
    <col min="10" max="10" width="0" style="11" hidden="1" customWidth="1"/>
    <col min="11" max="12" width="0" hidden="1" customWidth="1"/>
  </cols>
  <sheetData>
    <row r="1" spans="1:12" ht="30" customHeight="1">
      <c r="A1" s="202" t="str">
        <f>UPPER(CONCATENATE(Details!A10," - ",Details!B10))</f>
        <v>AREA 2 - CURRICULUM DESIGN AND DELIVERY</v>
      </c>
      <c r="B1" s="202"/>
      <c r="C1" s="202"/>
      <c r="D1" s="202"/>
      <c r="E1" s="202"/>
      <c r="F1" s="202"/>
      <c r="G1" s="202"/>
    </row>
    <row r="2" spans="1:12">
      <c r="A2" s="88"/>
      <c r="B2" s="89"/>
      <c r="C2" s="88"/>
      <c r="D2" s="139"/>
      <c r="E2" s="88"/>
      <c r="F2" s="88"/>
      <c r="G2" s="140"/>
    </row>
    <row r="3" spans="1:12" ht="30">
      <c r="A3" s="90"/>
      <c r="B3" s="91" t="s">
        <v>109</v>
      </c>
      <c r="C3" s="92" t="s">
        <v>144</v>
      </c>
      <c r="D3" s="141"/>
      <c r="E3" s="94" t="s">
        <v>176</v>
      </c>
      <c r="F3" s="92" t="s">
        <v>89</v>
      </c>
      <c r="G3" s="142"/>
    </row>
    <row r="4" spans="1:12" s="2" customFormat="1" ht="22.5" customHeight="1">
      <c r="A4" s="96"/>
      <c r="B4" s="97">
        <v>2.1</v>
      </c>
      <c r="C4" s="98" t="s">
        <v>115</v>
      </c>
      <c r="D4" s="143"/>
      <c r="E4" s="100"/>
      <c r="F4" s="101"/>
      <c r="G4" s="144"/>
      <c r="H4" s="9"/>
      <c r="I4" s="19" t="str">
        <f t="shared" ref="I4:I12" si="0">IF(ISBLANK(E4),"",H4)</f>
        <v/>
      </c>
      <c r="J4" s="18"/>
    </row>
    <row r="5" spans="1:12" s="3" customFormat="1" ht="22.5" customHeight="1">
      <c r="A5" s="103"/>
      <c r="B5" s="104" t="s">
        <v>8</v>
      </c>
      <c r="C5" s="105" t="s">
        <v>145</v>
      </c>
      <c r="D5" s="145"/>
      <c r="E5" s="106"/>
      <c r="F5" s="107" t="str">
        <f>IFERROR(AVERAGE(E6:E8),"")</f>
        <v/>
      </c>
      <c r="G5" s="146"/>
      <c r="H5" s="19"/>
      <c r="I5" s="19" t="str">
        <f t="shared" si="0"/>
        <v/>
      </c>
      <c r="J5" s="20"/>
    </row>
    <row r="6" spans="1:12" s="3" customFormat="1" ht="38.25">
      <c r="A6" s="109"/>
      <c r="B6" s="110" t="s">
        <v>70</v>
      </c>
      <c r="C6" s="111" t="s">
        <v>192</v>
      </c>
      <c r="D6" s="112" t="s">
        <v>72</v>
      </c>
      <c r="E6" s="113"/>
      <c r="F6" s="114"/>
      <c r="G6" s="147"/>
      <c r="H6" s="19" t="s">
        <v>6</v>
      </c>
      <c r="I6" s="19" t="str">
        <f t="shared" si="0"/>
        <v/>
      </c>
      <c r="J6" s="19" t="str">
        <f>IF(ISBLANK(E6),"",IF(E6&lt;3,"",H6))</f>
        <v/>
      </c>
      <c r="K6" s="19" t="str">
        <f>IF(ISBLANK(E6),"",IF(E6&lt;4,"",H6))</f>
        <v/>
      </c>
      <c r="L6" s="19" t="str">
        <f t="shared" ref="L6" si="1">IF(ISBLANK(E6),"",IF(E6=5,H6,""))</f>
        <v/>
      </c>
    </row>
    <row r="7" spans="1:12" s="3" customFormat="1" ht="38.25">
      <c r="A7" s="109"/>
      <c r="B7" s="110" t="s">
        <v>154</v>
      </c>
      <c r="C7" s="111" t="s">
        <v>193</v>
      </c>
      <c r="D7" s="112" t="s">
        <v>72</v>
      </c>
      <c r="E7" s="113"/>
      <c r="F7" s="114"/>
      <c r="G7" s="147"/>
      <c r="H7" s="19" t="s">
        <v>6</v>
      </c>
      <c r="I7" s="19" t="str">
        <f t="shared" si="0"/>
        <v/>
      </c>
      <c r="J7" s="19" t="str">
        <f t="shared" ref="J7:J52" si="2">IF(ISBLANK(E7),"",IF(E7&lt;3,"",H7))</f>
        <v/>
      </c>
      <c r="K7" s="19" t="str">
        <f t="shared" ref="K7:K52" si="3">IF(ISBLANK(E7),"",IF(E7&lt;4,"",H7))</f>
        <v/>
      </c>
      <c r="L7" s="19" t="str">
        <f t="shared" ref="L7:L52" si="4">IF(ISBLANK(E7),"",IF(E7=5,H7,""))</f>
        <v/>
      </c>
    </row>
    <row r="8" spans="1:12" s="3" customFormat="1" ht="15.75">
      <c r="A8" s="109"/>
      <c r="B8" s="110" t="s">
        <v>155</v>
      </c>
      <c r="C8" s="111" t="s">
        <v>194</v>
      </c>
      <c r="D8" s="112" t="s">
        <v>72</v>
      </c>
      <c r="E8" s="113"/>
      <c r="F8" s="114"/>
      <c r="G8" s="147"/>
      <c r="H8" s="19" t="s">
        <v>6</v>
      </c>
      <c r="I8" s="19" t="str">
        <f t="shared" si="0"/>
        <v/>
      </c>
      <c r="J8" s="19" t="str">
        <f t="shared" si="2"/>
        <v/>
      </c>
      <c r="K8" s="19" t="str">
        <f t="shared" si="3"/>
        <v/>
      </c>
      <c r="L8" s="19" t="str">
        <f t="shared" si="4"/>
        <v/>
      </c>
    </row>
    <row r="9" spans="1:12" s="3" customFormat="1" ht="22.5" customHeight="1">
      <c r="A9" s="103"/>
      <c r="B9" s="104" t="s">
        <v>9</v>
      </c>
      <c r="C9" s="105" t="s">
        <v>146</v>
      </c>
      <c r="D9" s="145"/>
      <c r="E9" s="106"/>
      <c r="F9" s="107" t="str">
        <f>IFERROR(AVERAGE(E10:E11),"")</f>
        <v/>
      </c>
      <c r="G9" s="146"/>
      <c r="H9" s="19"/>
      <c r="I9" s="19" t="str">
        <f t="shared" si="0"/>
        <v/>
      </c>
      <c r="J9" s="19" t="str">
        <f t="shared" si="2"/>
        <v/>
      </c>
      <c r="K9" s="19" t="str">
        <f t="shared" si="3"/>
        <v/>
      </c>
      <c r="L9" s="19" t="str">
        <f t="shared" si="4"/>
        <v/>
      </c>
    </row>
    <row r="10" spans="1:12" s="3" customFormat="1" ht="38.25">
      <c r="A10" s="109"/>
      <c r="B10" s="110" t="s">
        <v>70</v>
      </c>
      <c r="C10" s="111" t="s">
        <v>195</v>
      </c>
      <c r="D10" s="112" t="s">
        <v>72</v>
      </c>
      <c r="E10" s="113"/>
      <c r="F10" s="114"/>
      <c r="G10" s="147"/>
      <c r="H10" s="19" t="s">
        <v>7</v>
      </c>
      <c r="I10" s="19" t="str">
        <f t="shared" si="0"/>
        <v/>
      </c>
      <c r="J10" s="19" t="str">
        <f t="shared" si="2"/>
        <v/>
      </c>
      <c r="K10" s="19" t="str">
        <f t="shared" si="3"/>
        <v/>
      </c>
      <c r="L10" s="19" t="str">
        <f t="shared" si="4"/>
        <v/>
      </c>
    </row>
    <row r="11" spans="1:12" s="3" customFormat="1" ht="38.25">
      <c r="A11" s="109"/>
      <c r="B11" s="110" t="s">
        <v>154</v>
      </c>
      <c r="C11" s="111" t="s">
        <v>196</v>
      </c>
      <c r="D11" s="112" t="s">
        <v>72</v>
      </c>
      <c r="E11" s="113"/>
      <c r="F11" s="114"/>
      <c r="G11" s="147"/>
      <c r="H11" s="19" t="s">
        <v>7</v>
      </c>
      <c r="I11" s="19" t="str">
        <f t="shared" si="0"/>
        <v/>
      </c>
      <c r="J11" s="19" t="str">
        <f t="shared" si="2"/>
        <v/>
      </c>
      <c r="K11" s="19" t="str">
        <f t="shared" si="3"/>
        <v/>
      </c>
      <c r="L11" s="19" t="str">
        <f t="shared" si="4"/>
        <v/>
      </c>
    </row>
    <row r="12" spans="1:12" s="3" customFormat="1">
      <c r="A12" s="116"/>
      <c r="B12" s="117"/>
      <c r="C12" s="118"/>
      <c r="D12" s="148"/>
      <c r="E12" s="120"/>
      <c r="F12" s="121"/>
      <c r="G12" s="149"/>
      <c r="H12" s="19"/>
      <c r="I12" s="19" t="str">
        <f t="shared" si="0"/>
        <v/>
      </c>
      <c r="J12" s="19" t="str">
        <f t="shared" si="2"/>
        <v/>
      </c>
      <c r="K12" s="19" t="str">
        <f t="shared" si="3"/>
        <v/>
      </c>
      <c r="L12" s="19" t="str">
        <f t="shared" si="4"/>
        <v/>
      </c>
    </row>
    <row r="13" spans="1:12" s="2" customFormat="1" ht="22.5" customHeight="1">
      <c r="A13" s="96"/>
      <c r="B13" s="97">
        <v>2.2000000000000002</v>
      </c>
      <c r="C13" s="98" t="s">
        <v>116</v>
      </c>
      <c r="D13" s="143"/>
      <c r="E13" s="100"/>
      <c r="F13" s="101"/>
      <c r="G13" s="144"/>
      <c r="H13" s="9"/>
      <c r="I13" s="18"/>
      <c r="J13" s="19" t="str">
        <f t="shared" si="2"/>
        <v/>
      </c>
      <c r="K13" s="19" t="str">
        <f t="shared" si="3"/>
        <v/>
      </c>
      <c r="L13" s="19" t="str">
        <f t="shared" si="4"/>
        <v/>
      </c>
    </row>
    <row r="14" spans="1:12" s="3" customFormat="1" ht="22.5" customHeight="1">
      <c r="A14" s="103"/>
      <c r="B14" s="104" t="s">
        <v>10</v>
      </c>
      <c r="C14" s="105" t="s">
        <v>145</v>
      </c>
      <c r="D14" s="145"/>
      <c r="E14" s="106"/>
      <c r="F14" s="107" t="str">
        <f>IFERROR(AVERAGE(E15:E20),"")</f>
        <v/>
      </c>
      <c r="G14" s="146"/>
      <c r="H14" s="19"/>
      <c r="I14" s="20"/>
      <c r="J14" s="19" t="str">
        <f t="shared" si="2"/>
        <v/>
      </c>
      <c r="K14" s="19" t="str">
        <f t="shared" si="3"/>
        <v/>
      </c>
      <c r="L14" s="19" t="str">
        <f t="shared" si="4"/>
        <v/>
      </c>
    </row>
    <row r="15" spans="1:12" s="3" customFormat="1" ht="25.5">
      <c r="A15" s="109"/>
      <c r="B15" s="110" t="s">
        <v>70</v>
      </c>
      <c r="C15" s="111" t="s">
        <v>197</v>
      </c>
      <c r="D15" s="112" t="s">
        <v>72</v>
      </c>
      <c r="E15" s="113"/>
      <c r="F15" s="114"/>
      <c r="G15" s="147"/>
      <c r="H15" s="19" t="s">
        <v>6</v>
      </c>
      <c r="I15" s="19" t="str">
        <f>IF(ISBLANK(E15),"",H15)</f>
        <v/>
      </c>
      <c r="J15" s="19" t="str">
        <f t="shared" si="2"/>
        <v/>
      </c>
      <c r="K15" s="19" t="str">
        <f t="shared" si="3"/>
        <v/>
      </c>
      <c r="L15" s="19" t="str">
        <f t="shared" si="4"/>
        <v/>
      </c>
    </row>
    <row r="16" spans="1:12" s="3" customFormat="1" ht="25.5">
      <c r="A16" s="109"/>
      <c r="B16" s="110" t="s">
        <v>154</v>
      </c>
      <c r="C16" s="111" t="s">
        <v>198</v>
      </c>
      <c r="D16" s="112" t="s">
        <v>72</v>
      </c>
      <c r="E16" s="113"/>
      <c r="F16" s="114"/>
      <c r="G16" s="147"/>
      <c r="H16" s="19" t="s">
        <v>6</v>
      </c>
      <c r="I16" s="19" t="str">
        <f t="shared" ref="I16:I52" si="5">IF(ISBLANK(E16),"",H16)</f>
        <v/>
      </c>
      <c r="J16" s="19" t="str">
        <f t="shared" si="2"/>
        <v/>
      </c>
      <c r="K16" s="19" t="str">
        <f t="shared" si="3"/>
        <v/>
      </c>
      <c r="L16" s="19" t="str">
        <f t="shared" si="4"/>
        <v/>
      </c>
    </row>
    <row r="17" spans="1:12" s="3" customFormat="1" ht="38.25">
      <c r="A17" s="109"/>
      <c r="B17" s="110" t="s">
        <v>155</v>
      </c>
      <c r="C17" s="111" t="s">
        <v>199</v>
      </c>
      <c r="D17" s="112" t="s">
        <v>72</v>
      </c>
      <c r="E17" s="113"/>
      <c r="F17" s="114"/>
      <c r="G17" s="147"/>
      <c r="H17" s="19" t="s">
        <v>6</v>
      </c>
      <c r="I17" s="19" t="str">
        <f t="shared" si="5"/>
        <v/>
      </c>
      <c r="J17" s="19" t="str">
        <f t="shared" si="2"/>
        <v/>
      </c>
      <c r="K17" s="19" t="str">
        <f t="shared" si="3"/>
        <v/>
      </c>
      <c r="L17" s="19" t="str">
        <f t="shared" si="4"/>
        <v/>
      </c>
    </row>
    <row r="18" spans="1:12" s="3" customFormat="1" ht="25.5">
      <c r="A18" s="109"/>
      <c r="B18" s="110" t="s">
        <v>156</v>
      </c>
      <c r="C18" s="111" t="s">
        <v>200</v>
      </c>
      <c r="D18" s="112" t="s">
        <v>72</v>
      </c>
      <c r="E18" s="113"/>
      <c r="F18" s="114"/>
      <c r="G18" s="147"/>
      <c r="H18" s="19" t="s">
        <v>6</v>
      </c>
      <c r="I18" s="19" t="str">
        <f t="shared" si="5"/>
        <v/>
      </c>
      <c r="J18" s="19" t="str">
        <f t="shared" si="2"/>
        <v/>
      </c>
      <c r="K18" s="19" t="str">
        <f t="shared" si="3"/>
        <v/>
      </c>
      <c r="L18" s="19" t="str">
        <f t="shared" si="4"/>
        <v/>
      </c>
    </row>
    <row r="19" spans="1:12" s="3" customFormat="1" ht="38.25">
      <c r="A19" s="109"/>
      <c r="B19" s="110" t="s">
        <v>157</v>
      </c>
      <c r="C19" s="111" t="s">
        <v>201</v>
      </c>
      <c r="D19" s="112" t="s">
        <v>71</v>
      </c>
      <c r="E19" s="113"/>
      <c r="F19" s="114"/>
      <c r="G19" s="147"/>
      <c r="H19" s="19" t="s">
        <v>6</v>
      </c>
      <c r="I19" s="19" t="str">
        <f t="shared" si="5"/>
        <v/>
      </c>
      <c r="J19" s="19" t="str">
        <f t="shared" si="2"/>
        <v/>
      </c>
      <c r="K19" s="19" t="str">
        <f t="shared" si="3"/>
        <v/>
      </c>
      <c r="L19" s="19" t="str">
        <f t="shared" si="4"/>
        <v/>
      </c>
    </row>
    <row r="20" spans="1:12" s="3" customFormat="1" ht="38.25">
      <c r="A20" s="109"/>
      <c r="B20" s="110" t="s">
        <v>158</v>
      </c>
      <c r="C20" s="111" t="s">
        <v>202</v>
      </c>
      <c r="D20" s="112" t="s">
        <v>71</v>
      </c>
      <c r="E20" s="113"/>
      <c r="F20" s="114"/>
      <c r="G20" s="147"/>
      <c r="H20" s="19" t="s">
        <v>6</v>
      </c>
      <c r="I20" s="19" t="str">
        <f t="shared" si="5"/>
        <v/>
      </c>
      <c r="J20" s="19" t="str">
        <f t="shared" si="2"/>
        <v/>
      </c>
      <c r="K20" s="19" t="str">
        <f t="shared" si="3"/>
        <v/>
      </c>
      <c r="L20" s="19" t="str">
        <f t="shared" si="4"/>
        <v/>
      </c>
    </row>
    <row r="21" spans="1:12" s="3" customFormat="1" ht="22.5" customHeight="1">
      <c r="A21" s="103"/>
      <c r="B21" s="104" t="s">
        <v>11</v>
      </c>
      <c r="C21" s="105" t="s">
        <v>146</v>
      </c>
      <c r="D21" s="145"/>
      <c r="E21" s="106"/>
      <c r="F21" s="107" t="str">
        <f>IFERROR(AVERAGE(E22:E24),"")</f>
        <v/>
      </c>
      <c r="G21" s="146"/>
      <c r="H21" s="19"/>
      <c r="I21" s="19" t="str">
        <f t="shared" si="5"/>
        <v/>
      </c>
      <c r="J21" s="19" t="str">
        <f t="shared" si="2"/>
        <v/>
      </c>
      <c r="K21" s="19" t="str">
        <f t="shared" si="3"/>
        <v/>
      </c>
      <c r="L21" s="19" t="str">
        <f t="shared" si="4"/>
        <v/>
      </c>
    </row>
    <row r="22" spans="1:12" s="3" customFormat="1" ht="51">
      <c r="A22" s="109"/>
      <c r="B22" s="110" t="s">
        <v>70</v>
      </c>
      <c r="C22" s="111" t="s">
        <v>203</v>
      </c>
      <c r="D22" s="112" t="s">
        <v>71</v>
      </c>
      <c r="E22" s="113"/>
      <c r="F22" s="114"/>
      <c r="G22" s="147"/>
      <c r="H22" s="19" t="s">
        <v>7</v>
      </c>
      <c r="I22" s="19" t="str">
        <f t="shared" si="5"/>
        <v/>
      </c>
      <c r="J22" s="19" t="str">
        <f t="shared" si="2"/>
        <v/>
      </c>
      <c r="K22" s="19" t="str">
        <f t="shared" si="3"/>
        <v/>
      </c>
      <c r="L22" s="19" t="str">
        <f t="shared" si="4"/>
        <v/>
      </c>
    </row>
    <row r="23" spans="1:12" s="3" customFormat="1" ht="51">
      <c r="A23" s="109"/>
      <c r="B23" s="110" t="s">
        <v>154</v>
      </c>
      <c r="C23" s="111" t="s">
        <v>204</v>
      </c>
      <c r="D23" s="112" t="s">
        <v>71</v>
      </c>
      <c r="E23" s="113"/>
      <c r="F23" s="114"/>
      <c r="G23" s="147"/>
      <c r="H23" s="19" t="s">
        <v>7</v>
      </c>
      <c r="I23" s="19" t="str">
        <f t="shared" si="5"/>
        <v/>
      </c>
      <c r="J23" s="19" t="str">
        <f t="shared" si="2"/>
        <v/>
      </c>
      <c r="K23" s="19" t="str">
        <f t="shared" si="3"/>
        <v/>
      </c>
      <c r="L23" s="19" t="str">
        <f t="shared" si="4"/>
        <v/>
      </c>
    </row>
    <row r="24" spans="1:12" s="3" customFormat="1" ht="25.5">
      <c r="A24" s="109"/>
      <c r="B24" s="110" t="s">
        <v>155</v>
      </c>
      <c r="C24" s="111" t="s">
        <v>205</v>
      </c>
      <c r="D24" s="112" t="s">
        <v>71</v>
      </c>
      <c r="E24" s="113"/>
      <c r="F24" s="114"/>
      <c r="G24" s="147"/>
      <c r="H24" s="19" t="s">
        <v>7</v>
      </c>
      <c r="I24" s="19" t="str">
        <f t="shared" si="5"/>
        <v/>
      </c>
      <c r="J24" s="19" t="str">
        <f t="shared" si="2"/>
        <v/>
      </c>
      <c r="K24" s="19" t="str">
        <f t="shared" si="3"/>
        <v/>
      </c>
      <c r="L24" s="19" t="str">
        <f t="shared" si="4"/>
        <v/>
      </c>
    </row>
    <row r="25" spans="1:12" s="3" customFormat="1">
      <c r="A25" s="116"/>
      <c r="B25" s="117"/>
      <c r="C25" s="118"/>
      <c r="D25" s="148"/>
      <c r="E25" s="120"/>
      <c r="F25" s="121"/>
      <c r="G25" s="149"/>
      <c r="H25" s="19"/>
      <c r="I25" s="19" t="str">
        <f t="shared" si="5"/>
        <v/>
      </c>
      <c r="J25" s="19" t="str">
        <f t="shared" si="2"/>
        <v/>
      </c>
      <c r="K25" s="19" t="str">
        <f t="shared" si="3"/>
        <v/>
      </c>
      <c r="L25" s="19" t="str">
        <f t="shared" si="4"/>
        <v/>
      </c>
    </row>
    <row r="26" spans="1:12" s="2" customFormat="1" ht="22.5" customHeight="1">
      <c r="A26" s="96"/>
      <c r="B26" s="97">
        <v>2.2999999999999998</v>
      </c>
      <c r="C26" s="98" t="s">
        <v>117</v>
      </c>
      <c r="D26" s="143"/>
      <c r="E26" s="100"/>
      <c r="F26" s="101"/>
      <c r="G26" s="144"/>
      <c r="H26" s="9"/>
      <c r="I26" s="19" t="str">
        <f t="shared" si="5"/>
        <v/>
      </c>
      <c r="J26" s="19" t="str">
        <f t="shared" si="2"/>
        <v/>
      </c>
      <c r="K26" s="19" t="str">
        <f t="shared" si="3"/>
        <v/>
      </c>
      <c r="L26" s="19" t="str">
        <f t="shared" si="4"/>
        <v/>
      </c>
    </row>
    <row r="27" spans="1:12" s="3" customFormat="1" ht="22.5" customHeight="1">
      <c r="A27" s="103"/>
      <c r="B27" s="104" t="s">
        <v>12</v>
      </c>
      <c r="C27" s="105" t="s">
        <v>145</v>
      </c>
      <c r="D27" s="145"/>
      <c r="E27" s="106"/>
      <c r="F27" s="107" t="str">
        <f>IFERROR(AVERAGE(E28:E30),"")</f>
        <v/>
      </c>
      <c r="G27" s="146"/>
      <c r="H27" s="19"/>
      <c r="I27" s="19" t="str">
        <f t="shared" si="5"/>
        <v/>
      </c>
      <c r="J27" s="19" t="str">
        <f t="shared" si="2"/>
        <v/>
      </c>
      <c r="K27" s="19" t="str">
        <f t="shared" si="3"/>
        <v/>
      </c>
      <c r="L27" s="19" t="str">
        <f t="shared" si="4"/>
        <v/>
      </c>
    </row>
    <row r="28" spans="1:12" s="3" customFormat="1" ht="38.25">
      <c r="A28" s="109"/>
      <c r="B28" s="150" t="s">
        <v>64</v>
      </c>
      <c r="C28" s="111" t="s">
        <v>206</v>
      </c>
      <c r="D28" s="112" t="s">
        <v>71</v>
      </c>
      <c r="E28" s="113"/>
      <c r="F28" s="114"/>
      <c r="G28" s="147"/>
      <c r="H28" s="19" t="s">
        <v>6</v>
      </c>
      <c r="I28" s="19" t="str">
        <f t="shared" si="5"/>
        <v/>
      </c>
      <c r="J28" s="19" t="str">
        <f t="shared" si="2"/>
        <v/>
      </c>
      <c r="K28" s="19" t="str">
        <f t="shared" si="3"/>
        <v/>
      </c>
      <c r="L28" s="19" t="str">
        <f t="shared" si="4"/>
        <v/>
      </c>
    </row>
    <row r="29" spans="1:12" s="3" customFormat="1" ht="38.25">
      <c r="A29" s="109"/>
      <c r="B29" s="150" t="s">
        <v>65</v>
      </c>
      <c r="C29" s="111" t="s">
        <v>207</v>
      </c>
      <c r="D29" s="112" t="s">
        <v>71</v>
      </c>
      <c r="E29" s="113"/>
      <c r="F29" s="114"/>
      <c r="G29" s="147"/>
      <c r="H29" s="19" t="s">
        <v>6</v>
      </c>
      <c r="I29" s="19" t="str">
        <f t="shared" si="5"/>
        <v/>
      </c>
      <c r="J29" s="19" t="str">
        <f t="shared" si="2"/>
        <v/>
      </c>
      <c r="K29" s="19" t="str">
        <f t="shared" si="3"/>
        <v/>
      </c>
      <c r="L29" s="19" t="str">
        <f t="shared" si="4"/>
        <v/>
      </c>
    </row>
    <row r="30" spans="1:12" s="3" customFormat="1" ht="38.25">
      <c r="A30" s="109"/>
      <c r="B30" s="150" t="s">
        <v>66</v>
      </c>
      <c r="C30" s="111" t="s">
        <v>208</v>
      </c>
      <c r="D30" s="112" t="s">
        <v>71</v>
      </c>
      <c r="E30" s="113"/>
      <c r="F30" s="114"/>
      <c r="G30" s="147"/>
      <c r="H30" s="19" t="s">
        <v>6</v>
      </c>
      <c r="I30" s="19" t="str">
        <f t="shared" si="5"/>
        <v/>
      </c>
      <c r="J30" s="19" t="str">
        <f t="shared" si="2"/>
        <v/>
      </c>
      <c r="K30" s="19" t="str">
        <f t="shared" si="3"/>
        <v/>
      </c>
      <c r="L30" s="19" t="str">
        <f t="shared" si="4"/>
        <v/>
      </c>
    </row>
    <row r="31" spans="1:12" s="3" customFormat="1" ht="22.5" customHeight="1">
      <c r="A31" s="103"/>
      <c r="B31" s="104" t="s">
        <v>13</v>
      </c>
      <c r="C31" s="105" t="s">
        <v>146</v>
      </c>
      <c r="D31" s="145"/>
      <c r="E31" s="106"/>
      <c r="F31" s="107" t="str">
        <f>IFERROR(AVERAGE(E32),"")</f>
        <v/>
      </c>
      <c r="G31" s="146"/>
      <c r="H31" s="19"/>
      <c r="I31" s="19" t="str">
        <f t="shared" si="5"/>
        <v/>
      </c>
      <c r="J31" s="19" t="str">
        <f t="shared" si="2"/>
        <v/>
      </c>
      <c r="K31" s="19" t="str">
        <f t="shared" si="3"/>
        <v/>
      </c>
      <c r="L31" s="19" t="str">
        <f t="shared" si="4"/>
        <v/>
      </c>
    </row>
    <row r="32" spans="1:12" s="3" customFormat="1" ht="51">
      <c r="A32" s="109"/>
      <c r="B32" s="150" t="s">
        <v>64</v>
      </c>
      <c r="C32" s="111" t="s">
        <v>209</v>
      </c>
      <c r="D32" s="112" t="s">
        <v>72</v>
      </c>
      <c r="E32" s="113"/>
      <c r="F32" s="114"/>
      <c r="G32" s="147"/>
      <c r="H32" s="19" t="s">
        <v>7</v>
      </c>
      <c r="I32" s="19" t="str">
        <f t="shared" si="5"/>
        <v/>
      </c>
      <c r="J32" s="19" t="str">
        <f t="shared" si="2"/>
        <v/>
      </c>
      <c r="K32" s="19" t="str">
        <f t="shared" si="3"/>
        <v/>
      </c>
      <c r="L32" s="19" t="str">
        <f t="shared" si="4"/>
        <v/>
      </c>
    </row>
    <row r="33" spans="1:12" s="3" customFormat="1">
      <c r="A33" s="116"/>
      <c r="B33" s="117"/>
      <c r="C33" s="118"/>
      <c r="D33" s="148"/>
      <c r="E33" s="120"/>
      <c r="F33" s="121"/>
      <c r="G33" s="149"/>
      <c r="H33" s="19"/>
      <c r="I33" s="19" t="str">
        <f t="shared" si="5"/>
        <v/>
      </c>
      <c r="J33" s="19" t="str">
        <f t="shared" si="2"/>
        <v/>
      </c>
      <c r="K33" s="19" t="str">
        <f t="shared" si="3"/>
        <v/>
      </c>
      <c r="L33" s="19" t="str">
        <f t="shared" si="4"/>
        <v/>
      </c>
    </row>
    <row r="34" spans="1:12" s="2" customFormat="1" ht="22.5" customHeight="1">
      <c r="A34" s="96"/>
      <c r="B34" s="97">
        <v>2.4</v>
      </c>
      <c r="C34" s="98" t="s">
        <v>118</v>
      </c>
      <c r="D34" s="143"/>
      <c r="E34" s="100"/>
      <c r="F34" s="101"/>
      <c r="G34" s="144"/>
      <c r="H34" s="9"/>
      <c r="I34" s="19" t="str">
        <f t="shared" si="5"/>
        <v/>
      </c>
      <c r="J34" s="19" t="str">
        <f t="shared" si="2"/>
        <v/>
      </c>
      <c r="K34" s="19" t="str">
        <f t="shared" si="3"/>
        <v/>
      </c>
      <c r="L34" s="19" t="str">
        <f t="shared" si="4"/>
        <v/>
      </c>
    </row>
    <row r="35" spans="1:12" s="3" customFormat="1" ht="22.5" customHeight="1">
      <c r="A35" s="103"/>
      <c r="B35" s="104" t="s">
        <v>14</v>
      </c>
      <c r="C35" s="105" t="s">
        <v>145</v>
      </c>
      <c r="D35" s="145"/>
      <c r="E35" s="106"/>
      <c r="F35" s="107" t="str">
        <f>IFERROR(AVERAGE(E36:E41),"")</f>
        <v/>
      </c>
      <c r="G35" s="146"/>
      <c r="H35" s="19"/>
      <c r="I35" s="19" t="str">
        <f t="shared" si="5"/>
        <v/>
      </c>
      <c r="J35" s="19" t="str">
        <f t="shared" si="2"/>
        <v/>
      </c>
      <c r="K35" s="19" t="str">
        <f t="shared" si="3"/>
        <v/>
      </c>
      <c r="L35" s="19" t="str">
        <f t="shared" si="4"/>
        <v/>
      </c>
    </row>
    <row r="36" spans="1:12" s="3" customFormat="1" ht="38.25">
      <c r="A36" s="109"/>
      <c r="B36" s="150" t="s">
        <v>64</v>
      </c>
      <c r="C36" s="111" t="s">
        <v>210</v>
      </c>
      <c r="D36" s="112" t="s">
        <v>71</v>
      </c>
      <c r="E36" s="113"/>
      <c r="F36" s="114"/>
      <c r="G36" s="147"/>
      <c r="H36" s="19" t="s">
        <v>6</v>
      </c>
      <c r="I36" s="19" t="str">
        <f t="shared" si="5"/>
        <v/>
      </c>
      <c r="J36" s="19" t="str">
        <f t="shared" si="2"/>
        <v/>
      </c>
      <c r="K36" s="19" t="str">
        <f t="shared" si="3"/>
        <v/>
      </c>
      <c r="L36" s="19" t="str">
        <f t="shared" si="4"/>
        <v/>
      </c>
    </row>
    <row r="37" spans="1:12" s="3" customFormat="1" ht="51">
      <c r="A37" s="109"/>
      <c r="B37" s="150" t="s">
        <v>65</v>
      </c>
      <c r="C37" s="111" t="s">
        <v>211</v>
      </c>
      <c r="D37" s="112" t="s">
        <v>71</v>
      </c>
      <c r="E37" s="113"/>
      <c r="F37" s="114"/>
      <c r="G37" s="147"/>
      <c r="H37" s="19" t="s">
        <v>6</v>
      </c>
      <c r="I37" s="19" t="str">
        <f t="shared" si="5"/>
        <v/>
      </c>
      <c r="J37" s="19" t="str">
        <f t="shared" si="2"/>
        <v/>
      </c>
      <c r="K37" s="19" t="str">
        <f t="shared" si="3"/>
        <v/>
      </c>
      <c r="L37" s="19" t="str">
        <f t="shared" si="4"/>
        <v/>
      </c>
    </row>
    <row r="38" spans="1:12" s="3" customFormat="1" ht="25.5">
      <c r="A38" s="109"/>
      <c r="B38" s="150" t="s">
        <v>66</v>
      </c>
      <c r="C38" s="111" t="s">
        <v>212</v>
      </c>
      <c r="D38" s="112" t="s">
        <v>71</v>
      </c>
      <c r="E38" s="113"/>
      <c r="F38" s="114"/>
      <c r="G38" s="147"/>
      <c r="H38" s="19" t="s">
        <v>6</v>
      </c>
      <c r="I38" s="19" t="str">
        <f t="shared" si="5"/>
        <v/>
      </c>
      <c r="J38" s="19" t="str">
        <f t="shared" si="2"/>
        <v/>
      </c>
      <c r="K38" s="19" t="str">
        <f t="shared" si="3"/>
        <v/>
      </c>
      <c r="L38" s="19" t="str">
        <f t="shared" si="4"/>
        <v/>
      </c>
    </row>
    <row r="39" spans="1:12" s="3" customFormat="1" ht="38.25">
      <c r="A39" s="109"/>
      <c r="B39" s="150" t="s">
        <v>67</v>
      </c>
      <c r="C39" s="111" t="s">
        <v>213</v>
      </c>
      <c r="D39" s="112" t="s">
        <v>71</v>
      </c>
      <c r="E39" s="113"/>
      <c r="F39" s="114"/>
      <c r="G39" s="147"/>
      <c r="H39" s="19" t="s">
        <v>6</v>
      </c>
      <c r="I39" s="19" t="str">
        <f t="shared" si="5"/>
        <v/>
      </c>
      <c r="J39" s="19" t="str">
        <f t="shared" si="2"/>
        <v/>
      </c>
      <c r="K39" s="19" t="str">
        <f t="shared" si="3"/>
        <v/>
      </c>
      <c r="L39" s="19" t="str">
        <f t="shared" si="4"/>
        <v/>
      </c>
    </row>
    <row r="40" spans="1:12" s="3" customFormat="1" ht="51">
      <c r="A40" s="109"/>
      <c r="B40" s="150" t="s">
        <v>68</v>
      </c>
      <c r="C40" s="111" t="s">
        <v>214</v>
      </c>
      <c r="D40" s="112" t="s">
        <v>71</v>
      </c>
      <c r="E40" s="113"/>
      <c r="F40" s="114"/>
      <c r="G40" s="147"/>
      <c r="H40" s="19" t="s">
        <v>6</v>
      </c>
      <c r="I40" s="19" t="str">
        <f t="shared" si="5"/>
        <v/>
      </c>
      <c r="J40" s="19" t="str">
        <f t="shared" si="2"/>
        <v/>
      </c>
      <c r="K40" s="19" t="str">
        <f t="shared" si="3"/>
        <v/>
      </c>
      <c r="L40" s="19" t="str">
        <f t="shared" si="4"/>
        <v/>
      </c>
    </row>
    <row r="41" spans="1:12" s="3" customFormat="1" ht="38.25">
      <c r="A41" s="109"/>
      <c r="B41" s="150" t="s">
        <v>69</v>
      </c>
      <c r="C41" s="111" t="s">
        <v>215</v>
      </c>
      <c r="D41" s="112" t="s">
        <v>72</v>
      </c>
      <c r="E41" s="113"/>
      <c r="F41" s="114"/>
      <c r="G41" s="147"/>
      <c r="H41" s="19" t="s">
        <v>6</v>
      </c>
      <c r="I41" s="19" t="str">
        <f t="shared" si="5"/>
        <v/>
      </c>
      <c r="J41" s="19" t="str">
        <f t="shared" si="2"/>
        <v/>
      </c>
      <c r="K41" s="19" t="str">
        <f t="shared" si="3"/>
        <v/>
      </c>
      <c r="L41" s="19" t="str">
        <f t="shared" si="4"/>
        <v/>
      </c>
    </row>
    <row r="42" spans="1:12" s="3" customFormat="1" ht="22.5" customHeight="1">
      <c r="A42" s="103"/>
      <c r="B42" s="104" t="s">
        <v>15</v>
      </c>
      <c r="C42" s="105" t="s">
        <v>146</v>
      </c>
      <c r="D42" s="145"/>
      <c r="E42" s="106"/>
      <c r="F42" s="107" t="str">
        <f>IFERROR(AVERAGE(E43:E45),"")</f>
        <v/>
      </c>
      <c r="G42" s="146"/>
      <c r="H42" s="19"/>
      <c r="I42" s="19" t="str">
        <f t="shared" si="5"/>
        <v/>
      </c>
      <c r="J42" s="19" t="str">
        <f t="shared" si="2"/>
        <v/>
      </c>
      <c r="K42" s="19" t="str">
        <f t="shared" si="3"/>
        <v/>
      </c>
      <c r="L42" s="19" t="str">
        <f t="shared" si="4"/>
        <v/>
      </c>
    </row>
    <row r="43" spans="1:12" s="3" customFormat="1" ht="25.5">
      <c r="A43" s="109"/>
      <c r="B43" s="150" t="s">
        <v>64</v>
      </c>
      <c r="C43" s="111" t="s">
        <v>216</v>
      </c>
      <c r="D43" s="112" t="s">
        <v>71</v>
      </c>
      <c r="E43" s="113"/>
      <c r="F43" s="114"/>
      <c r="G43" s="147"/>
      <c r="H43" s="19" t="s">
        <v>7</v>
      </c>
      <c r="I43" s="19" t="str">
        <f t="shared" si="5"/>
        <v/>
      </c>
      <c r="J43" s="19" t="str">
        <f t="shared" si="2"/>
        <v/>
      </c>
      <c r="K43" s="19" t="str">
        <f t="shared" si="3"/>
        <v/>
      </c>
      <c r="L43" s="19" t="str">
        <f t="shared" si="4"/>
        <v/>
      </c>
    </row>
    <row r="44" spans="1:12" s="3" customFormat="1" ht="38.25">
      <c r="A44" s="109"/>
      <c r="B44" s="150" t="s">
        <v>65</v>
      </c>
      <c r="C44" s="111" t="s">
        <v>217</v>
      </c>
      <c r="D44" s="112" t="s">
        <v>71</v>
      </c>
      <c r="E44" s="113"/>
      <c r="F44" s="114"/>
      <c r="G44" s="147"/>
      <c r="H44" s="19" t="s">
        <v>7</v>
      </c>
      <c r="I44" s="19" t="str">
        <f t="shared" si="5"/>
        <v/>
      </c>
      <c r="J44" s="19" t="str">
        <f t="shared" si="2"/>
        <v/>
      </c>
      <c r="K44" s="19" t="str">
        <f t="shared" si="3"/>
        <v/>
      </c>
      <c r="L44" s="19" t="str">
        <f t="shared" si="4"/>
        <v/>
      </c>
    </row>
    <row r="45" spans="1:12" s="3" customFormat="1" ht="38.25">
      <c r="A45" s="109"/>
      <c r="B45" s="150" t="s">
        <v>66</v>
      </c>
      <c r="C45" s="111" t="s">
        <v>218</v>
      </c>
      <c r="D45" s="112" t="s">
        <v>71</v>
      </c>
      <c r="E45" s="113"/>
      <c r="F45" s="114"/>
      <c r="G45" s="147"/>
      <c r="H45" s="19" t="s">
        <v>7</v>
      </c>
      <c r="I45" s="19" t="str">
        <f t="shared" si="5"/>
        <v/>
      </c>
      <c r="J45" s="19" t="str">
        <f t="shared" si="2"/>
        <v/>
      </c>
      <c r="K45" s="19" t="str">
        <f t="shared" si="3"/>
        <v/>
      </c>
      <c r="L45" s="19" t="str">
        <f t="shared" si="4"/>
        <v/>
      </c>
    </row>
    <row r="46" spans="1:12" s="3" customFormat="1">
      <c r="A46" s="116"/>
      <c r="B46" s="117"/>
      <c r="C46" s="118"/>
      <c r="D46" s="148"/>
      <c r="E46" s="120"/>
      <c r="F46" s="121"/>
      <c r="G46" s="149"/>
      <c r="H46" s="19"/>
      <c r="I46" s="19" t="str">
        <f t="shared" si="5"/>
        <v/>
      </c>
      <c r="J46" s="19" t="str">
        <f t="shared" si="2"/>
        <v/>
      </c>
      <c r="K46" s="19" t="str">
        <f t="shared" si="3"/>
        <v/>
      </c>
      <c r="L46" s="19" t="str">
        <f t="shared" si="4"/>
        <v/>
      </c>
    </row>
    <row r="47" spans="1:12" s="2" customFormat="1" ht="22.5" customHeight="1">
      <c r="A47" s="96"/>
      <c r="B47" s="97">
        <v>2.5</v>
      </c>
      <c r="C47" s="98" t="s">
        <v>119</v>
      </c>
      <c r="D47" s="143"/>
      <c r="E47" s="100"/>
      <c r="F47" s="101"/>
      <c r="G47" s="144"/>
      <c r="H47" s="9"/>
      <c r="I47" s="19" t="str">
        <f t="shared" si="5"/>
        <v/>
      </c>
      <c r="J47" s="19" t="str">
        <f t="shared" si="2"/>
        <v/>
      </c>
      <c r="K47" s="19" t="str">
        <f t="shared" si="3"/>
        <v/>
      </c>
      <c r="L47" s="19" t="str">
        <f t="shared" si="4"/>
        <v/>
      </c>
    </row>
    <row r="48" spans="1:12" s="3" customFormat="1" ht="22.5" customHeight="1">
      <c r="A48" s="103"/>
      <c r="B48" s="104" t="s">
        <v>62</v>
      </c>
      <c r="C48" s="105" t="s">
        <v>145</v>
      </c>
      <c r="D48" s="145"/>
      <c r="E48" s="106"/>
      <c r="F48" s="107" t="str">
        <f>IFERROR(AVERAGE(E49:E49),"")</f>
        <v/>
      </c>
      <c r="G48" s="146"/>
      <c r="H48" s="19"/>
      <c r="I48" s="19" t="str">
        <f t="shared" si="5"/>
        <v/>
      </c>
      <c r="J48" s="19" t="str">
        <f t="shared" si="2"/>
        <v/>
      </c>
      <c r="K48" s="19" t="str">
        <f t="shared" si="3"/>
        <v/>
      </c>
      <c r="L48" s="19" t="str">
        <f t="shared" si="4"/>
        <v/>
      </c>
    </row>
    <row r="49" spans="1:12" s="3" customFormat="1" ht="38.25">
      <c r="A49" s="109"/>
      <c r="B49" s="150" t="s">
        <v>64</v>
      </c>
      <c r="C49" s="111" t="s">
        <v>219</v>
      </c>
      <c r="D49" s="151" t="s">
        <v>72</v>
      </c>
      <c r="E49" s="113"/>
      <c r="F49" s="114"/>
      <c r="G49" s="147"/>
      <c r="H49" s="19" t="s">
        <v>6</v>
      </c>
      <c r="I49" s="19" t="str">
        <f t="shared" si="5"/>
        <v/>
      </c>
      <c r="J49" s="19" t="str">
        <f t="shared" si="2"/>
        <v/>
      </c>
      <c r="K49" s="19" t="str">
        <f t="shared" si="3"/>
        <v/>
      </c>
      <c r="L49" s="19" t="str">
        <f t="shared" si="4"/>
        <v/>
      </c>
    </row>
    <row r="50" spans="1:12" s="3" customFormat="1" ht="22.5" customHeight="1">
      <c r="A50" s="103"/>
      <c r="B50" s="104" t="s">
        <v>15</v>
      </c>
      <c r="C50" s="105" t="s">
        <v>146</v>
      </c>
      <c r="D50" s="145"/>
      <c r="E50" s="106"/>
      <c r="F50" s="107" t="str">
        <f>IFERROR(AVERAGE(E51:E52),"")</f>
        <v/>
      </c>
      <c r="G50" s="146"/>
      <c r="H50" s="19"/>
      <c r="I50" s="19" t="str">
        <f t="shared" si="5"/>
        <v/>
      </c>
      <c r="J50" s="19" t="str">
        <f t="shared" si="2"/>
        <v/>
      </c>
      <c r="K50" s="19" t="str">
        <f t="shared" si="3"/>
        <v/>
      </c>
      <c r="L50" s="19" t="str">
        <f t="shared" si="4"/>
        <v/>
      </c>
    </row>
    <row r="51" spans="1:12" s="3" customFormat="1" ht="63.75">
      <c r="A51" s="109"/>
      <c r="B51" s="150" t="s">
        <v>64</v>
      </c>
      <c r="C51" s="111" t="s">
        <v>220</v>
      </c>
      <c r="D51" s="112" t="s">
        <v>71</v>
      </c>
      <c r="E51" s="113"/>
      <c r="F51" s="114"/>
      <c r="G51" s="147"/>
      <c r="H51" s="19" t="s">
        <v>7</v>
      </c>
      <c r="I51" s="19" t="str">
        <f t="shared" si="5"/>
        <v/>
      </c>
      <c r="J51" s="19" t="str">
        <f t="shared" si="2"/>
        <v/>
      </c>
      <c r="K51" s="19" t="str">
        <f t="shared" si="3"/>
        <v/>
      </c>
      <c r="L51" s="19" t="str">
        <f t="shared" si="4"/>
        <v/>
      </c>
    </row>
    <row r="52" spans="1:12" s="3" customFormat="1" ht="25.5">
      <c r="A52" s="109"/>
      <c r="B52" s="150" t="s">
        <v>65</v>
      </c>
      <c r="C52" s="111" t="s">
        <v>221</v>
      </c>
      <c r="D52" s="112" t="s">
        <v>71</v>
      </c>
      <c r="E52" s="113"/>
      <c r="F52" s="114"/>
      <c r="G52" s="147"/>
      <c r="H52" s="19" t="s">
        <v>7</v>
      </c>
      <c r="I52" s="19" t="str">
        <f t="shared" si="5"/>
        <v/>
      </c>
      <c r="J52" s="19" t="str">
        <f t="shared" si="2"/>
        <v/>
      </c>
      <c r="K52" s="19" t="str">
        <f t="shared" si="3"/>
        <v/>
      </c>
      <c r="L52" s="19" t="str">
        <f t="shared" si="4"/>
        <v/>
      </c>
    </row>
    <row r="53" spans="1:12">
      <c r="A53" s="116"/>
      <c r="B53" s="117"/>
      <c r="C53" s="118"/>
      <c r="D53" s="152"/>
      <c r="E53" s="121"/>
      <c r="F53" s="121"/>
      <c r="G53" s="149"/>
    </row>
    <row r="54" spans="1:12" ht="9" customHeight="1">
      <c r="A54" s="123"/>
      <c r="B54" s="124"/>
      <c r="C54" s="125"/>
      <c r="D54" s="153"/>
      <c r="E54" s="125"/>
      <c r="F54" s="125"/>
      <c r="G54" s="154"/>
    </row>
    <row r="55" spans="1:12" s="1" customFormat="1" ht="19.5" customHeight="1">
      <c r="A55" s="127"/>
      <c r="B55" s="128"/>
      <c r="C55" s="129" t="s">
        <v>147</v>
      </c>
      <c r="D55" s="155"/>
      <c r="E55" s="130">
        <f>H55</f>
        <v>19</v>
      </c>
      <c r="F55" s="131" t="str">
        <f>IFERROR(AVERAGEIF(H4:H53,"B",E4:E53),"")</f>
        <v/>
      </c>
      <c r="G55" s="156"/>
      <c r="H55" s="21">
        <f>COUNTIF(H3:H53,"B")</f>
        <v>19</v>
      </c>
      <c r="I55" s="21">
        <f>COUNTIF(I3:I53,"B")</f>
        <v>0</v>
      </c>
      <c r="J55" s="21">
        <f t="shared" ref="J55:L55" si="6">COUNTIF(J3:J53,"B")</f>
        <v>0</v>
      </c>
      <c r="K55" s="21">
        <f t="shared" si="6"/>
        <v>0</v>
      </c>
      <c r="L55" s="21">
        <f t="shared" si="6"/>
        <v>0</v>
      </c>
    </row>
    <row r="56" spans="1:12" s="1" customFormat="1" ht="19.5" customHeight="1">
      <c r="A56" s="127"/>
      <c r="B56" s="128"/>
      <c r="C56" s="129" t="s">
        <v>148</v>
      </c>
      <c r="D56" s="155"/>
      <c r="E56" s="130">
        <f>H56</f>
        <v>11</v>
      </c>
      <c r="F56" s="131" t="str">
        <f>IFERROR(AVERAGEIF(H4:H53,"E",E4:E53),"")</f>
        <v/>
      </c>
      <c r="G56" s="156"/>
      <c r="H56" s="21">
        <f>COUNTIF(H3:H53,"E")</f>
        <v>11</v>
      </c>
      <c r="I56" s="21">
        <f>COUNTIF(I3:I53,"E")</f>
        <v>0</v>
      </c>
      <c r="J56" s="21">
        <f t="shared" ref="J56:L56" si="7">COUNTIF(J3:J53,"E")</f>
        <v>0</v>
      </c>
      <c r="K56" s="21">
        <f t="shared" si="7"/>
        <v>0</v>
      </c>
      <c r="L56" s="21">
        <f t="shared" si="7"/>
        <v>0</v>
      </c>
    </row>
    <row r="57" spans="1:12" ht="9" customHeight="1">
      <c r="A57" s="133"/>
      <c r="B57" s="134"/>
      <c r="C57" s="135"/>
      <c r="D57" s="157"/>
      <c r="E57" s="135"/>
      <c r="F57" s="135"/>
      <c r="G57" s="158"/>
    </row>
    <row r="59" spans="1:12" ht="15.75" customHeight="1"/>
  </sheetData>
  <mergeCells count="1">
    <mergeCell ref="A1:G1"/>
  </mergeCells>
  <phoneticPr fontId="7" type="noConversion"/>
  <conditionalFormatting sqref="F5 F9 F14 F21 F27 F31 F35 F42 F48 F50 F55:F56">
    <cfRule type="cellIs" dxfId="400" priority="120" operator="equal">
      <formula>0</formula>
    </cfRule>
    <cfRule type="cellIs" dxfId="399" priority="121" operator="equal">
      <formula>""</formula>
    </cfRule>
    <cfRule type="colorScale" priority="122">
      <colorScale>
        <cfvo type="num" val="1"/>
        <cfvo type="num" val="3"/>
        <cfvo type="num" val="5"/>
        <color rgb="FFFFCCCC"/>
        <color rgb="FFFFFFCC"/>
        <color rgb="FFCCFFCC"/>
      </colorScale>
    </cfRule>
  </conditionalFormatting>
  <conditionalFormatting sqref="E6:E8">
    <cfRule type="cellIs" dxfId="398" priority="88" operator="equal">
      <formula>0</formula>
    </cfRule>
    <cfRule type="cellIs" dxfId="397" priority="89" operator="equal">
      <formula>""</formula>
    </cfRule>
    <cfRule type="colorScale" priority="90">
      <colorScale>
        <cfvo type="num" val="1"/>
        <cfvo type="num" val="3"/>
        <cfvo type="num" val="5"/>
        <color rgb="FFFFCCCC"/>
        <color rgb="FFFFFFCC"/>
        <color rgb="FFCCFFCC"/>
      </colorScale>
    </cfRule>
  </conditionalFormatting>
  <conditionalFormatting sqref="E6:E8">
    <cfRule type="cellIs" dxfId="396" priority="87" operator="notBetween">
      <formula>1</formula>
      <formula>5</formula>
    </cfRule>
  </conditionalFormatting>
  <conditionalFormatting sqref="E6:E8">
    <cfRule type="cellIs" dxfId="395" priority="84" operator="equal">
      <formula>0</formula>
    </cfRule>
    <cfRule type="cellIs" dxfId="394" priority="85" operator="equal">
      <formula>""</formula>
    </cfRule>
    <cfRule type="colorScale" priority="86">
      <colorScale>
        <cfvo type="num" val="1"/>
        <cfvo type="num" val="3"/>
        <cfvo type="num" val="5"/>
        <color rgb="FFFFCCCC"/>
        <color rgb="FFFFFFCC"/>
        <color rgb="FFCCFFCC"/>
      </colorScale>
    </cfRule>
  </conditionalFormatting>
  <conditionalFormatting sqref="E6:E8">
    <cfRule type="cellIs" dxfId="393" priority="83" operator="notBetween">
      <formula>1</formula>
      <formula>5</formula>
    </cfRule>
  </conditionalFormatting>
  <conditionalFormatting sqref="E6:E8">
    <cfRule type="expression" dxfId="392" priority="82">
      <formula>IF(E6-ROUND(E6,0)&lt;&gt;0,TRUE,FALSE)</formula>
    </cfRule>
  </conditionalFormatting>
  <conditionalFormatting sqref="E10:E11">
    <cfRule type="cellIs" dxfId="391" priority="79" operator="equal">
      <formula>0</formula>
    </cfRule>
    <cfRule type="cellIs" dxfId="390" priority="80" operator="equal">
      <formula>""</formula>
    </cfRule>
    <cfRule type="colorScale" priority="81">
      <colorScale>
        <cfvo type="num" val="1"/>
        <cfvo type="num" val="3"/>
        <cfvo type="num" val="5"/>
        <color rgb="FFFFCCCC"/>
        <color rgb="FFFFFFCC"/>
        <color rgb="FFCCFFCC"/>
      </colorScale>
    </cfRule>
  </conditionalFormatting>
  <conditionalFormatting sqref="E10:E11">
    <cfRule type="cellIs" dxfId="389" priority="78" operator="notBetween">
      <formula>1</formula>
      <formula>5</formula>
    </cfRule>
  </conditionalFormatting>
  <conditionalFormatting sqref="E10:E11">
    <cfRule type="cellIs" dxfId="388" priority="75" operator="equal">
      <formula>0</formula>
    </cfRule>
    <cfRule type="cellIs" dxfId="387" priority="76" operator="equal">
      <formula>""</formula>
    </cfRule>
    <cfRule type="colorScale" priority="77">
      <colorScale>
        <cfvo type="num" val="1"/>
        <cfvo type="num" val="3"/>
        <cfvo type="num" val="5"/>
        <color rgb="FFFFCCCC"/>
        <color rgb="FFFFFFCC"/>
        <color rgb="FFCCFFCC"/>
      </colorScale>
    </cfRule>
  </conditionalFormatting>
  <conditionalFormatting sqref="E10:E11">
    <cfRule type="cellIs" dxfId="386" priority="74" operator="notBetween">
      <formula>1</formula>
      <formula>5</formula>
    </cfRule>
  </conditionalFormatting>
  <conditionalFormatting sqref="E10:E11">
    <cfRule type="expression" dxfId="385" priority="73">
      <formula>IF(E10-ROUND(E10,0)&lt;&gt;0,TRUE,FALSE)</formula>
    </cfRule>
  </conditionalFormatting>
  <conditionalFormatting sqref="E15:E20">
    <cfRule type="cellIs" dxfId="384" priority="70" operator="equal">
      <formula>0</formula>
    </cfRule>
    <cfRule type="cellIs" dxfId="383" priority="71" operator="equal">
      <formula>""</formula>
    </cfRule>
    <cfRule type="colorScale" priority="72">
      <colorScale>
        <cfvo type="num" val="1"/>
        <cfvo type="num" val="3"/>
        <cfvo type="num" val="5"/>
        <color rgb="FFFFCCCC"/>
        <color rgb="FFFFFFCC"/>
        <color rgb="FFCCFFCC"/>
      </colorScale>
    </cfRule>
  </conditionalFormatting>
  <conditionalFormatting sqref="E15:E20">
    <cfRule type="cellIs" dxfId="382" priority="69" operator="notBetween">
      <formula>1</formula>
      <formula>5</formula>
    </cfRule>
  </conditionalFormatting>
  <conditionalFormatting sqref="E15:E20">
    <cfRule type="cellIs" dxfId="381" priority="66" operator="equal">
      <formula>0</formula>
    </cfRule>
    <cfRule type="cellIs" dxfId="380" priority="67" operator="equal">
      <formula>""</formula>
    </cfRule>
    <cfRule type="colorScale" priority="68">
      <colorScale>
        <cfvo type="num" val="1"/>
        <cfvo type="num" val="3"/>
        <cfvo type="num" val="5"/>
        <color rgb="FFFFCCCC"/>
        <color rgb="FFFFFFCC"/>
        <color rgb="FFCCFFCC"/>
      </colorScale>
    </cfRule>
  </conditionalFormatting>
  <conditionalFormatting sqref="E15:E20">
    <cfRule type="cellIs" dxfId="379" priority="65" operator="notBetween">
      <formula>1</formula>
      <formula>5</formula>
    </cfRule>
  </conditionalFormatting>
  <conditionalFormatting sqref="E15:E20">
    <cfRule type="expression" dxfId="378" priority="64">
      <formula>IF(E15-ROUND(E15,0)&lt;&gt;0,TRUE,FALSE)</formula>
    </cfRule>
  </conditionalFormatting>
  <conditionalFormatting sqref="E22:E24">
    <cfRule type="cellIs" dxfId="377" priority="61" operator="equal">
      <formula>0</formula>
    </cfRule>
    <cfRule type="cellIs" dxfId="376" priority="62" operator="equal">
      <formula>""</formula>
    </cfRule>
    <cfRule type="colorScale" priority="63">
      <colorScale>
        <cfvo type="num" val="1"/>
        <cfvo type="num" val="3"/>
        <cfvo type="num" val="5"/>
        <color rgb="FFFFCCCC"/>
        <color rgb="FFFFFFCC"/>
        <color rgb="FFCCFFCC"/>
      </colorScale>
    </cfRule>
  </conditionalFormatting>
  <conditionalFormatting sqref="E22:E24">
    <cfRule type="cellIs" dxfId="375" priority="60" operator="notBetween">
      <formula>1</formula>
      <formula>5</formula>
    </cfRule>
  </conditionalFormatting>
  <conditionalFormatting sqref="E22:E24">
    <cfRule type="cellIs" dxfId="374" priority="57" operator="equal">
      <formula>0</formula>
    </cfRule>
    <cfRule type="cellIs" dxfId="373" priority="58" operator="equal">
      <formula>""</formula>
    </cfRule>
    <cfRule type="colorScale" priority="59">
      <colorScale>
        <cfvo type="num" val="1"/>
        <cfvo type="num" val="3"/>
        <cfvo type="num" val="5"/>
        <color rgb="FFFFCCCC"/>
        <color rgb="FFFFFFCC"/>
        <color rgb="FFCCFFCC"/>
      </colorScale>
    </cfRule>
  </conditionalFormatting>
  <conditionalFormatting sqref="E22:E24">
    <cfRule type="cellIs" dxfId="372" priority="56" operator="notBetween">
      <formula>1</formula>
      <formula>5</formula>
    </cfRule>
  </conditionalFormatting>
  <conditionalFormatting sqref="E22:E24">
    <cfRule type="expression" dxfId="371" priority="55">
      <formula>IF(E22-ROUND(E22,0)&lt;&gt;0,TRUE,FALSE)</formula>
    </cfRule>
  </conditionalFormatting>
  <conditionalFormatting sqref="E28:E30">
    <cfRule type="cellIs" dxfId="370" priority="52" operator="equal">
      <formula>0</formula>
    </cfRule>
    <cfRule type="cellIs" dxfId="369" priority="53" operator="equal">
      <formula>""</formula>
    </cfRule>
    <cfRule type="colorScale" priority="54">
      <colorScale>
        <cfvo type="num" val="1"/>
        <cfvo type="num" val="3"/>
        <cfvo type="num" val="5"/>
        <color rgb="FFFFCCCC"/>
        <color rgb="FFFFFFCC"/>
        <color rgb="FFCCFFCC"/>
      </colorScale>
    </cfRule>
  </conditionalFormatting>
  <conditionalFormatting sqref="E28:E30">
    <cfRule type="cellIs" dxfId="368" priority="51" operator="notBetween">
      <formula>1</formula>
      <formula>5</formula>
    </cfRule>
  </conditionalFormatting>
  <conditionalFormatting sqref="E28:E30">
    <cfRule type="cellIs" dxfId="367" priority="48" operator="equal">
      <formula>0</formula>
    </cfRule>
    <cfRule type="cellIs" dxfId="366" priority="49" operator="equal">
      <formula>""</formula>
    </cfRule>
    <cfRule type="colorScale" priority="50">
      <colorScale>
        <cfvo type="num" val="1"/>
        <cfvo type="num" val="3"/>
        <cfvo type="num" val="5"/>
        <color rgb="FFFFCCCC"/>
        <color rgb="FFFFFFCC"/>
        <color rgb="FFCCFFCC"/>
      </colorScale>
    </cfRule>
  </conditionalFormatting>
  <conditionalFormatting sqref="E28:E30">
    <cfRule type="cellIs" dxfId="365" priority="47" operator="notBetween">
      <formula>1</formula>
      <formula>5</formula>
    </cfRule>
  </conditionalFormatting>
  <conditionalFormatting sqref="E28:E30">
    <cfRule type="expression" dxfId="364" priority="46">
      <formula>IF(E28-ROUND(E28,0)&lt;&gt;0,TRUE,FALSE)</formula>
    </cfRule>
  </conditionalFormatting>
  <conditionalFormatting sqref="E32">
    <cfRule type="cellIs" dxfId="363" priority="43" operator="equal">
      <formula>0</formula>
    </cfRule>
    <cfRule type="cellIs" dxfId="362" priority="44" operator="equal">
      <formula>""</formula>
    </cfRule>
    <cfRule type="colorScale" priority="45">
      <colorScale>
        <cfvo type="num" val="1"/>
        <cfvo type="num" val="3"/>
        <cfvo type="num" val="5"/>
        <color rgb="FFFFCCCC"/>
        <color rgb="FFFFFFCC"/>
        <color rgb="FFCCFFCC"/>
      </colorScale>
    </cfRule>
  </conditionalFormatting>
  <conditionalFormatting sqref="E32">
    <cfRule type="cellIs" dxfId="361" priority="42" operator="notBetween">
      <formula>1</formula>
      <formula>5</formula>
    </cfRule>
  </conditionalFormatting>
  <conditionalFormatting sqref="E32">
    <cfRule type="cellIs" dxfId="360" priority="39" operator="equal">
      <formula>0</formula>
    </cfRule>
    <cfRule type="cellIs" dxfId="359" priority="40" operator="equal">
      <formula>""</formula>
    </cfRule>
    <cfRule type="colorScale" priority="41">
      <colorScale>
        <cfvo type="num" val="1"/>
        <cfvo type="num" val="3"/>
        <cfvo type="num" val="5"/>
        <color rgb="FFFFCCCC"/>
        <color rgb="FFFFFFCC"/>
        <color rgb="FFCCFFCC"/>
      </colorScale>
    </cfRule>
  </conditionalFormatting>
  <conditionalFormatting sqref="E32">
    <cfRule type="cellIs" dxfId="358" priority="38" operator="notBetween">
      <formula>1</formula>
      <formula>5</formula>
    </cfRule>
  </conditionalFormatting>
  <conditionalFormatting sqref="E32">
    <cfRule type="expression" dxfId="357" priority="37">
      <formula>IF(E32-ROUND(E32,0)&lt;&gt;0,TRUE,FALSE)</formula>
    </cfRule>
  </conditionalFormatting>
  <conditionalFormatting sqref="E36:E41">
    <cfRule type="cellIs" dxfId="356" priority="34" operator="equal">
      <formula>0</formula>
    </cfRule>
    <cfRule type="cellIs" dxfId="355" priority="35" operator="equal">
      <formula>""</formula>
    </cfRule>
    <cfRule type="colorScale" priority="36">
      <colorScale>
        <cfvo type="num" val="1"/>
        <cfvo type="num" val="3"/>
        <cfvo type="num" val="5"/>
        <color rgb="FFFFCCCC"/>
        <color rgb="FFFFFFCC"/>
        <color rgb="FFCCFFCC"/>
      </colorScale>
    </cfRule>
  </conditionalFormatting>
  <conditionalFormatting sqref="E36:E41">
    <cfRule type="cellIs" dxfId="354" priority="33" operator="notBetween">
      <formula>1</formula>
      <formula>5</formula>
    </cfRule>
  </conditionalFormatting>
  <conditionalFormatting sqref="E36:E41">
    <cfRule type="cellIs" dxfId="353" priority="30" operator="equal">
      <formula>0</formula>
    </cfRule>
    <cfRule type="cellIs" dxfId="352" priority="31" operator="equal">
      <formula>""</formula>
    </cfRule>
    <cfRule type="colorScale" priority="32">
      <colorScale>
        <cfvo type="num" val="1"/>
        <cfvo type="num" val="3"/>
        <cfvo type="num" val="5"/>
        <color rgb="FFFFCCCC"/>
        <color rgb="FFFFFFCC"/>
        <color rgb="FFCCFFCC"/>
      </colorScale>
    </cfRule>
  </conditionalFormatting>
  <conditionalFormatting sqref="E36:E41">
    <cfRule type="cellIs" dxfId="351" priority="29" operator="notBetween">
      <formula>1</formula>
      <formula>5</formula>
    </cfRule>
  </conditionalFormatting>
  <conditionalFormatting sqref="E36:E41">
    <cfRule type="expression" dxfId="350" priority="28">
      <formula>IF(E36-ROUND(E36,0)&lt;&gt;0,TRUE,FALSE)</formula>
    </cfRule>
  </conditionalFormatting>
  <conditionalFormatting sqref="E43:E45">
    <cfRule type="cellIs" dxfId="349" priority="25" operator="equal">
      <formula>0</formula>
    </cfRule>
    <cfRule type="cellIs" dxfId="348" priority="26" operator="equal">
      <formula>""</formula>
    </cfRule>
    <cfRule type="colorScale" priority="27">
      <colorScale>
        <cfvo type="num" val="1"/>
        <cfvo type="num" val="3"/>
        <cfvo type="num" val="5"/>
        <color rgb="FFFFCCCC"/>
        <color rgb="FFFFFFCC"/>
        <color rgb="FFCCFFCC"/>
      </colorScale>
    </cfRule>
  </conditionalFormatting>
  <conditionalFormatting sqref="E43:E45">
    <cfRule type="cellIs" dxfId="347" priority="24" operator="notBetween">
      <formula>1</formula>
      <formula>5</formula>
    </cfRule>
  </conditionalFormatting>
  <conditionalFormatting sqref="E43:E45">
    <cfRule type="cellIs" dxfId="346" priority="21" operator="equal">
      <formula>0</formula>
    </cfRule>
    <cfRule type="cellIs" dxfId="345" priority="22" operator="equal">
      <formula>""</formula>
    </cfRule>
    <cfRule type="colorScale" priority="23">
      <colorScale>
        <cfvo type="num" val="1"/>
        <cfvo type="num" val="3"/>
        <cfvo type="num" val="5"/>
        <color rgb="FFFFCCCC"/>
        <color rgb="FFFFFFCC"/>
        <color rgb="FFCCFFCC"/>
      </colorScale>
    </cfRule>
  </conditionalFormatting>
  <conditionalFormatting sqref="E43:E45">
    <cfRule type="cellIs" dxfId="344" priority="20" operator="notBetween">
      <formula>1</formula>
      <formula>5</formula>
    </cfRule>
  </conditionalFormatting>
  <conditionalFormatting sqref="E43:E45">
    <cfRule type="expression" dxfId="343" priority="19">
      <formula>IF(E43-ROUND(E43,0)&lt;&gt;0,TRUE,FALSE)</formula>
    </cfRule>
  </conditionalFormatting>
  <conditionalFormatting sqref="E49">
    <cfRule type="cellIs" dxfId="342" priority="16" operator="equal">
      <formula>0</formula>
    </cfRule>
    <cfRule type="cellIs" dxfId="341" priority="17" operator="equal">
      <formula>""</formula>
    </cfRule>
    <cfRule type="colorScale" priority="18">
      <colorScale>
        <cfvo type="num" val="1"/>
        <cfvo type="num" val="3"/>
        <cfvo type="num" val="5"/>
        <color rgb="FFFFCCCC"/>
        <color rgb="FFFFFFCC"/>
        <color rgb="FFCCFFCC"/>
      </colorScale>
    </cfRule>
  </conditionalFormatting>
  <conditionalFormatting sqref="E49">
    <cfRule type="cellIs" dxfId="340" priority="15" operator="notBetween">
      <formula>1</formula>
      <formula>5</formula>
    </cfRule>
  </conditionalFormatting>
  <conditionalFormatting sqref="E49">
    <cfRule type="cellIs" dxfId="339" priority="12" operator="equal">
      <formula>0</formula>
    </cfRule>
    <cfRule type="cellIs" dxfId="338" priority="13" operator="equal">
      <formula>""</formula>
    </cfRule>
    <cfRule type="colorScale" priority="14">
      <colorScale>
        <cfvo type="num" val="1"/>
        <cfvo type="num" val="3"/>
        <cfvo type="num" val="5"/>
        <color rgb="FFFFCCCC"/>
        <color rgb="FFFFFFCC"/>
        <color rgb="FFCCFFCC"/>
      </colorScale>
    </cfRule>
  </conditionalFormatting>
  <conditionalFormatting sqref="E49">
    <cfRule type="cellIs" dxfId="337" priority="11" operator="notBetween">
      <formula>1</formula>
      <formula>5</formula>
    </cfRule>
  </conditionalFormatting>
  <conditionalFormatting sqref="E49">
    <cfRule type="expression" dxfId="336" priority="10">
      <formula>IF(E49-ROUND(E49,0)&lt;&gt;0,TRUE,FALSE)</formula>
    </cfRule>
  </conditionalFormatting>
  <conditionalFormatting sqref="E51:E52">
    <cfRule type="cellIs" dxfId="335" priority="7" operator="equal">
      <formula>0</formula>
    </cfRule>
    <cfRule type="cellIs" dxfId="334" priority="8" operator="equal">
      <formula>""</formula>
    </cfRule>
    <cfRule type="colorScale" priority="9">
      <colorScale>
        <cfvo type="num" val="1"/>
        <cfvo type="num" val="3"/>
        <cfvo type="num" val="5"/>
        <color rgb="FFFFCCCC"/>
        <color rgb="FFFFFFCC"/>
        <color rgb="FFCCFFCC"/>
      </colorScale>
    </cfRule>
  </conditionalFormatting>
  <conditionalFormatting sqref="E51:E52">
    <cfRule type="cellIs" dxfId="333" priority="6" operator="notBetween">
      <formula>1</formula>
      <formula>5</formula>
    </cfRule>
  </conditionalFormatting>
  <conditionalFormatting sqref="E51:E52">
    <cfRule type="cellIs" dxfId="332" priority="3" operator="equal">
      <formula>0</formula>
    </cfRule>
    <cfRule type="cellIs" dxfId="331" priority="4" operator="equal">
      <formula>""</formula>
    </cfRule>
    <cfRule type="colorScale" priority="5">
      <colorScale>
        <cfvo type="num" val="1"/>
        <cfvo type="num" val="3"/>
        <cfvo type="num" val="5"/>
        <color rgb="FFFFCCCC"/>
        <color rgb="FFFFFFCC"/>
        <color rgb="FFCCFFCC"/>
      </colorScale>
    </cfRule>
  </conditionalFormatting>
  <conditionalFormatting sqref="E51:E52">
    <cfRule type="cellIs" dxfId="330" priority="2" operator="notBetween">
      <formula>1</formula>
      <formula>5</formula>
    </cfRule>
  </conditionalFormatting>
  <conditionalFormatting sqref="E51:E52">
    <cfRule type="expression" dxfId="329" priority="1">
      <formula>IF(E51-ROUND(E51,0)&lt;&gt;0,TRUE,FALSE)</formula>
    </cfRule>
  </conditionalFormatting>
  <printOptions horizontalCentered="1"/>
  <pageMargins left="0.55118110236220474" right="0.55118110236220474" top="0.78740157480314965" bottom="0.59055118110236227" header="0.55118110236220474" footer="0.31496062992125984"/>
  <pageSetup paperSize="9" scale="92" orientation="portrait" horizontalDpi="1200" verticalDpi="1200" r:id="rId1"/>
  <headerFooter>
    <oddHeader>&amp;L&amp;"Century Schoolbook,Regular"CONFIDENTIAL&amp;R&amp;"Century Schoolbook,Regular"Appendix D-2</oddHeader>
    <oddFooter>&amp;L&amp;F - &amp;A&amp;R&amp;P/&amp;N</oddFooter>
  </headerFooter>
  <rowBreaks count="2" manualBreakCount="2">
    <brk id="25" max="16383" man="1"/>
    <brk id="46" max="16383" man="1"/>
  </rowBreaks>
  <colBreaks count="1" manualBreakCount="1">
    <brk id="9" max="1048575" man="1"/>
  </colBreaks>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dimension ref="A1:L35"/>
  <sheetViews>
    <sheetView showGridLines="0" showWhiteSpace="0" view="pageLayout" zoomScale="20" zoomScaleNormal="110" zoomScalePageLayoutView="20" workbookViewId="0">
      <selection activeCell="C65" sqref="C65"/>
    </sheetView>
  </sheetViews>
  <sheetFormatPr defaultColWidth="8.85546875" defaultRowHeight="15"/>
  <cols>
    <col min="1" max="1" width="1.42578125" customWidth="1"/>
    <col min="2" max="2" width="8" style="10" customWidth="1"/>
    <col min="3" max="3" width="59.85546875" style="5" customWidth="1"/>
    <col min="4" max="4" width="3.28515625" style="8" customWidth="1"/>
    <col min="5" max="6" width="9.28515625" customWidth="1"/>
    <col min="7" max="7" width="1.42578125" customWidth="1"/>
    <col min="8" max="8" width="9.140625" style="9" hidden="1" customWidth="1"/>
    <col min="9" max="9" width="9.140625" style="11" hidden="1" customWidth="1"/>
    <col min="10" max="12" width="0" hidden="1" customWidth="1"/>
  </cols>
  <sheetData>
    <row r="1" spans="1:12" ht="30" customHeight="1">
      <c r="A1" s="202" t="str">
        <f>UPPER(CONCATENATE(Details!A16," - ",Details!B16))</f>
        <v>AREA 3 - ASSESSMENT OF STUDENTS</v>
      </c>
      <c r="B1" s="202"/>
      <c r="C1" s="202"/>
      <c r="D1" s="202"/>
      <c r="E1" s="202"/>
      <c r="F1" s="202"/>
      <c r="G1" s="202"/>
    </row>
    <row r="2" spans="1:12">
      <c r="A2" s="88"/>
      <c r="B2" s="89"/>
      <c r="C2" s="88"/>
      <c r="D2" s="139"/>
      <c r="E2" s="88"/>
      <c r="F2" s="88"/>
      <c r="G2" s="88"/>
    </row>
    <row r="3" spans="1:12" ht="30">
      <c r="A3" s="90"/>
      <c r="B3" s="91" t="s">
        <v>109</v>
      </c>
      <c r="C3" s="92" t="s">
        <v>144</v>
      </c>
      <c r="D3" s="141"/>
      <c r="E3" s="94" t="s">
        <v>176</v>
      </c>
      <c r="F3" s="92" t="s">
        <v>89</v>
      </c>
      <c r="G3" s="95"/>
    </row>
    <row r="4" spans="1:12" s="2" customFormat="1" ht="22.5" customHeight="1">
      <c r="A4" s="96"/>
      <c r="B4" s="97">
        <v>3.1</v>
      </c>
      <c r="C4" s="98" t="s">
        <v>120</v>
      </c>
      <c r="D4" s="143"/>
      <c r="E4" s="100"/>
      <c r="F4" s="101"/>
      <c r="G4" s="102"/>
      <c r="H4" s="9"/>
      <c r="I4" s="18"/>
    </row>
    <row r="5" spans="1:12" s="3" customFormat="1" ht="22.5" customHeight="1">
      <c r="A5" s="103"/>
      <c r="B5" s="104" t="s">
        <v>16</v>
      </c>
      <c r="C5" s="105" t="s">
        <v>145</v>
      </c>
      <c r="D5" s="145"/>
      <c r="E5" s="106"/>
      <c r="F5" s="107" t="str">
        <f>IFERROR(AVERAGE(E6:E7),"")</f>
        <v/>
      </c>
      <c r="G5" s="108"/>
      <c r="H5" s="19"/>
      <c r="I5" s="20"/>
      <c r="L5" s="6"/>
    </row>
    <row r="6" spans="1:12" s="3" customFormat="1" ht="25.5">
      <c r="A6" s="109"/>
      <c r="B6" s="110" t="s">
        <v>70</v>
      </c>
      <c r="C6" s="111" t="s">
        <v>222</v>
      </c>
      <c r="D6" s="112" t="s">
        <v>71</v>
      </c>
      <c r="E6" s="113"/>
      <c r="F6" s="114"/>
      <c r="G6" s="115"/>
      <c r="H6" s="19" t="s">
        <v>6</v>
      </c>
      <c r="I6" s="19" t="str">
        <f>IF(ISBLANK(E6),"",H6)</f>
        <v/>
      </c>
      <c r="J6" s="19" t="str">
        <f>IF(ISBLANK(E6),"",IF(E6&lt;3,"",H6))</f>
        <v/>
      </c>
      <c r="K6" s="19" t="str">
        <f>IF(ISBLANK(E6),"",IF(E6&lt;4,"",H6))</f>
        <v/>
      </c>
      <c r="L6" s="19" t="str">
        <f t="shared" ref="L6" si="0">IF(ISBLANK(E6),"",IF(E6=5,H6,""))</f>
        <v/>
      </c>
    </row>
    <row r="7" spans="1:12" s="3" customFormat="1" ht="38.25">
      <c r="A7" s="109"/>
      <c r="B7" s="110" t="s">
        <v>154</v>
      </c>
      <c r="C7" s="111" t="s">
        <v>223</v>
      </c>
      <c r="D7" s="112" t="s">
        <v>73</v>
      </c>
      <c r="E7" s="113"/>
      <c r="F7" s="114"/>
      <c r="G7" s="115"/>
      <c r="H7" s="19" t="s">
        <v>6</v>
      </c>
      <c r="I7" s="19" t="str">
        <f t="shared" ref="I7:I30" si="1">IF(ISBLANK(E7),"",H7)</f>
        <v/>
      </c>
      <c r="J7" s="19" t="str">
        <f t="shared" ref="J7:J30" si="2">IF(ISBLANK(E7),"",IF(E7&lt;3,"",H7))</f>
        <v/>
      </c>
      <c r="K7" s="19" t="str">
        <f t="shared" ref="K7:K30" si="3">IF(ISBLANK(E7),"",IF(E7&lt;4,"",H7))</f>
        <v/>
      </c>
      <c r="L7" s="19" t="str">
        <f t="shared" ref="L7:L30" si="4">IF(ISBLANK(E7),"",IF(E7=5,H7,""))</f>
        <v/>
      </c>
    </row>
    <row r="8" spans="1:12" s="3" customFormat="1" ht="22.5" customHeight="1">
      <c r="A8" s="103"/>
      <c r="B8" s="104" t="s">
        <v>17</v>
      </c>
      <c r="C8" s="105" t="s">
        <v>146</v>
      </c>
      <c r="D8" s="145"/>
      <c r="E8" s="106"/>
      <c r="F8" s="107" t="str">
        <f>IFERROR(AVERAGE(E9:E9),"")</f>
        <v/>
      </c>
      <c r="G8" s="108"/>
      <c r="H8" s="19"/>
      <c r="I8" s="19" t="str">
        <f t="shared" si="1"/>
        <v/>
      </c>
      <c r="J8" s="19" t="str">
        <f t="shared" si="2"/>
        <v/>
      </c>
      <c r="K8" s="19" t="str">
        <f t="shared" si="3"/>
        <v/>
      </c>
      <c r="L8" s="19" t="str">
        <f t="shared" si="4"/>
        <v/>
      </c>
    </row>
    <row r="9" spans="1:12" s="3" customFormat="1" ht="38.25">
      <c r="A9" s="109"/>
      <c r="B9" s="110" t="s">
        <v>70</v>
      </c>
      <c r="C9" s="111" t="s">
        <v>224</v>
      </c>
      <c r="D9" s="112" t="s">
        <v>71</v>
      </c>
      <c r="E9" s="113"/>
      <c r="F9" s="114"/>
      <c r="G9" s="115"/>
      <c r="H9" s="19" t="s">
        <v>7</v>
      </c>
      <c r="I9" s="19" t="str">
        <f t="shared" si="1"/>
        <v/>
      </c>
      <c r="J9" s="19" t="str">
        <f t="shared" si="2"/>
        <v/>
      </c>
      <c r="K9" s="19" t="str">
        <f t="shared" si="3"/>
        <v/>
      </c>
      <c r="L9" s="19" t="str">
        <f t="shared" si="4"/>
        <v/>
      </c>
    </row>
    <row r="10" spans="1:12" s="3" customFormat="1" ht="9" customHeight="1">
      <c r="A10" s="116"/>
      <c r="B10" s="117"/>
      <c r="C10" s="118"/>
      <c r="D10" s="148"/>
      <c r="E10" s="120"/>
      <c r="F10" s="121"/>
      <c r="G10" s="122"/>
      <c r="H10" s="19"/>
      <c r="I10" s="19" t="str">
        <f t="shared" si="1"/>
        <v/>
      </c>
      <c r="J10" s="19" t="str">
        <f t="shared" si="2"/>
        <v/>
      </c>
      <c r="K10" s="19" t="str">
        <f t="shared" si="3"/>
        <v/>
      </c>
      <c r="L10" s="19" t="str">
        <f t="shared" si="4"/>
        <v/>
      </c>
    </row>
    <row r="11" spans="1:12" s="2" customFormat="1" ht="22.5" customHeight="1">
      <c r="A11" s="96"/>
      <c r="B11" s="97">
        <v>3.2</v>
      </c>
      <c r="C11" s="98" t="s">
        <v>121</v>
      </c>
      <c r="D11" s="143"/>
      <c r="E11" s="100"/>
      <c r="F11" s="101"/>
      <c r="G11" s="102"/>
      <c r="H11" s="9"/>
      <c r="I11" s="19" t="str">
        <f t="shared" si="1"/>
        <v/>
      </c>
      <c r="J11" s="19" t="str">
        <f t="shared" si="2"/>
        <v/>
      </c>
      <c r="K11" s="19" t="str">
        <f t="shared" si="3"/>
        <v/>
      </c>
      <c r="L11" s="19" t="str">
        <f t="shared" si="4"/>
        <v/>
      </c>
    </row>
    <row r="12" spans="1:12" s="3" customFormat="1" ht="22.5" customHeight="1">
      <c r="A12" s="103"/>
      <c r="B12" s="104" t="s">
        <v>18</v>
      </c>
      <c r="C12" s="105" t="s">
        <v>145</v>
      </c>
      <c r="D12" s="145"/>
      <c r="E12" s="106"/>
      <c r="F12" s="107" t="str">
        <f>IFERROR(AVERAGE(E13:E17),"")</f>
        <v/>
      </c>
      <c r="G12" s="108"/>
      <c r="H12" s="19"/>
      <c r="I12" s="19" t="str">
        <f t="shared" si="1"/>
        <v/>
      </c>
      <c r="J12" s="19" t="str">
        <f t="shared" si="2"/>
        <v/>
      </c>
      <c r="K12" s="19" t="str">
        <f t="shared" si="3"/>
        <v/>
      </c>
      <c r="L12" s="19" t="str">
        <f t="shared" si="4"/>
        <v/>
      </c>
    </row>
    <row r="13" spans="1:12" s="3" customFormat="1" ht="51">
      <c r="A13" s="109"/>
      <c r="B13" s="110" t="s">
        <v>70</v>
      </c>
      <c r="C13" s="111" t="s">
        <v>225</v>
      </c>
      <c r="D13" s="112" t="s">
        <v>73</v>
      </c>
      <c r="E13" s="113"/>
      <c r="F13" s="114"/>
      <c r="G13" s="115"/>
      <c r="H13" s="19" t="s">
        <v>6</v>
      </c>
      <c r="I13" s="19" t="str">
        <f t="shared" si="1"/>
        <v/>
      </c>
      <c r="J13" s="19" t="str">
        <f t="shared" si="2"/>
        <v/>
      </c>
      <c r="K13" s="19" t="str">
        <f t="shared" si="3"/>
        <v/>
      </c>
      <c r="L13" s="19" t="str">
        <f t="shared" si="4"/>
        <v/>
      </c>
    </row>
    <row r="14" spans="1:12" s="3" customFormat="1" ht="15.75">
      <c r="A14" s="109"/>
      <c r="B14" s="110" t="s">
        <v>154</v>
      </c>
      <c r="C14" s="111" t="s">
        <v>149</v>
      </c>
      <c r="D14" s="112" t="s">
        <v>71</v>
      </c>
      <c r="E14" s="113"/>
      <c r="F14" s="114"/>
      <c r="G14" s="115"/>
      <c r="H14" s="19" t="s">
        <v>6</v>
      </c>
      <c r="I14" s="19" t="str">
        <f t="shared" si="1"/>
        <v/>
      </c>
      <c r="J14" s="19" t="str">
        <f t="shared" si="2"/>
        <v/>
      </c>
      <c r="K14" s="19" t="str">
        <f t="shared" si="3"/>
        <v/>
      </c>
      <c r="L14" s="19" t="str">
        <f t="shared" si="4"/>
        <v/>
      </c>
    </row>
    <row r="15" spans="1:12" s="3" customFormat="1" ht="25.5">
      <c r="A15" s="109"/>
      <c r="B15" s="110" t="s">
        <v>155</v>
      </c>
      <c r="C15" s="111" t="s">
        <v>226</v>
      </c>
      <c r="D15" s="112" t="s">
        <v>71</v>
      </c>
      <c r="E15" s="113"/>
      <c r="F15" s="114"/>
      <c r="G15" s="115"/>
      <c r="H15" s="19" t="s">
        <v>6</v>
      </c>
      <c r="I15" s="19" t="str">
        <f t="shared" si="1"/>
        <v/>
      </c>
      <c r="J15" s="19" t="str">
        <f t="shared" si="2"/>
        <v/>
      </c>
      <c r="K15" s="19" t="str">
        <f t="shared" si="3"/>
        <v/>
      </c>
      <c r="L15" s="19" t="str">
        <f t="shared" si="4"/>
        <v/>
      </c>
    </row>
    <row r="16" spans="1:12" s="3" customFormat="1" ht="25.5">
      <c r="A16" s="109"/>
      <c r="B16" s="110" t="s">
        <v>156</v>
      </c>
      <c r="C16" s="111" t="s">
        <v>227</v>
      </c>
      <c r="D16" s="112" t="s">
        <v>71</v>
      </c>
      <c r="E16" s="113"/>
      <c r="F16" s="114"/>
      <c r="G16" s="115"/>
      <c r="H16" s="19" t="s">
        <v>6</v>
      </c>
      <c r="I16" s="19" t="str">
        <f t="shared" si="1"/>
        <v/>
      </c>
      <c r="J16" s="19" t="str">
        <f t="shared" si="2"/>
        <v/>
      </c>
      <c r="K16" s="19" t="str">
        <f t="shared" si="3"/>
        <v/>
      </c>
      <c r="L16" s="19" t="str">
        <f t="shared" si="4"/>
        <v/>
      </c>
    </row>
    <row r="17" spans="1:12" s="3" customFormat="1" ht="25.5">
      <c r="A17" s="109"/>
      <c r="B17" s="110" t="s">
        <v>157</v>
      </c>
      <c r="C17" s="111" t="s">
        <v>228</v>
      </c>
      <c r="D17" s="112" t="s">
        <v>71</v>
      </c>
      <c r="E17" s="113"/>
      <c r="F17" s="114"/>
      <c r="G17" s="115"/>
      <c r="H17" s="19" t="s">
        <v>6</v>
      </c>
      <c r="I17" s="19" t="str">
        <f t="shared" si="1"/>
        <v/>
      </c>
      <c r="J17" s="19" t="str">
        <f t="shared" si="2"/>
        <v/>
      </c>
      <c r="K17" s="19" t="str">
        <f t="shared" si="3"/>
        <v/>
      </c>
      <c r="L17" s="19" t="str">
        <f t="shared" si="4"/>
        <v/>
      </c>
    </row>
    <row r="18" spans="1:12" s="3" customFormat="1" ht="22.5" customHeight="1">
      <c r="A18" s="103"/>
      <c r="B18" s="104" t="s">
        <v>19</v>
      </c>
      <c r="C18" s="105" t="s">
        <v>146</v>
      </c>
      <c r="D18" s="145"/>
      <c r="E18" s="106"/>
      <c r="F18" s="107" t="str">
        <f>IFERROR(AVERAGE(E19:E20),"")</f>
        <v/>
      </c>
      <c r="G18" s="108"/>
      <c r="H18" s="19"/>
      <c r="I18" s="19" t="str">
        <f t="shared" si="1"/>
        <v/>
      </c>
      <c r="J18" s="19" t="str">
        <f t="shared" si="2"/>
        <v/>
      </c>
      <c r="K18" s="19" t="str">
        <f t="shared" si="3"/>
        <v/>
      </c>
      <c r="L18" s="19" t="str">
        <f t="shared" si="4"/>
        <v/>
      </c>
    </row>
    <row r="19" spans="1:12" s="3" customFormat="1" ht="25.5">
      <c r="A19" s="109"/>
      <c r="B19" s="110" t="s">
        <v>70</v>
      </c>
      <c r="C19" s="111" t="s">
        <v>229</v>
      </c>
      <c r="D19" s="112" t="s">
        <v>71</v>
      </c>
      <c r="E19" s="113"/>
      <c r="F19" s="114"/>
      <c r="G19" s="115"/>
      <c r="H19" s="19" t="s">
        <v>7</v>
      </c>
      <c r="I19" s="19" t="str">
        <f t="shared" si="1"/>
        <v/>
      </c>
      <c r="J19" s="19" t="str">
        <f t="shared" si="2"/>
        <v/>
      </c>
      <c r="K19" s="19" t="str">
        <f t="shared" si="3"/>
        <v/>
      </c>
      <c r="L19" s="19" t="str">
        <f t="shared" si="4"/>
        <v/>
      </c>
    </row>
    <row r="20" spans="1:12" s="3" customFormat="1" ht="38.25">
      <c r="A20" s="109"/>
      <c r="B20" s="110" t="s">
        <v>154</v>
      </c>
      <c r="C20" s="111" t="s">
        <v>230</v>
      </c>
      <c r="D20" s="112" t="s">
        <v>71</v>
      </c>
      <c r="E20" s="113"/>
      <c r="F20" s="114"/>
      <c r="G20" s="115"/>
      <c r="H20" s="19" t="s">
        <v>7</v>
      </c>
      <c r="I20" s="19" t="str">
        <f t="shared" si="1"/>
        <v/>
      </c>
      <c r="J20" s="19" t="str">
        <f t="shared" si="2"/>
        <v/>
      </c>
      <c r="K20" s="19" t="str">
        <f t="shared" si="3"/>
        <v/>
      </c>
      <c r="L20" s="19" t="str">
        <f t="shared" si="4"/>
        <v/>
      </c>
    </row>
    <row r="21" spans="1:12" s="3" customFormat="1">
      <c r="A21" s="116"/>
      <c r="B21" s="117"/>
      <c r="C21" s="118"/>
      <c r="D21" s="148"/>
      <c r="E21" s="120"/>
      <c r="F21" s="121"/>
      <c r="G21" s="122"/>
      <c r="H21" s="19"/>
      <c r="I21" s="19" t="str">
        <f t="shared" si="1"/>
        <v/>
      </c>
      <c r="J21" s="19" t="str">
        <f t="shared" si="2"/>
        <v/>
      </c>
      <c r="K21" s="19" t="str">
        <f t="shared" si="3"/>
        <v/>
      </c>
      <c r="L21" s="19" t="str">
        <f t="shared" si="4"/>
        <v/>
      </c>
    </row>
    <row r="22" spans="1:12" s="2" customFormat="1" ht="22.5" customHeight="1">
      <c r="A22" s="96"/>
      <c r="B22" s="97">
        <v>3.3</v>
      </c>
      <c r="C22" s="98" t="s">
        <v>122</v>
      </c>
      <c r="D22" s="143"/>
      <c r="E22" s="100"/>
      <c r="F22" s="101"/>
      <c r="G22" s="102"/>
      <c r="H22" s="9"/>
      <c r="I22" s="19" t="str">
        <f t="shared" si="1"/>
        <v/>
      </c>
      <c r="J22" s="19" t="str">
        <f t="shared" si="2"/>
        <v/>
      </c>
      <c r="K22" s="19" t="str">
        <f t="shared" si="3"/>
        <v/>
      </c>
      <c r="L22" s="19" t="str">
        <f t="shared" si="4"/>
        <v/>
      </c>
    </row>
    <row r="23" spans="1:12" s="3" customFormat="1" ht="22.5" customHeight="1">
      <c r="A23" s="103"/>
      <c r="B23" s="104" t="s">
        <v>20</v>
      </c>
      <c r="C23" s="105" t="s">
        <v>145</v>
      </c>
      <c r="D23" s="145"/>
      <c r="E23" s="106"/>
      <c r="F23" s="107" t="str">
        <f>IFERROR(AVERAGE(E24:E27),"")</f>
        <v/>
      </c>
      <c r="G23" s="108"/>
      <c r="H23" s="19"/>
      <c r="I23" s="19" t="str">
        <f t="shared" si="1"/>
        <v/>
      </c>
      <c r="J23" s="19" t="str">
        <f t="shared" si="2"/>
        <v/>
      </c>
      <c r="K23" s="19" t="str">
        <f t="shared" si="3"/>
        <v/>
      </c>
      <c r="L23" s="19" t="str">
        <f t="shared" si="4"/>
        <v/>
      </c>
    </row>
    <row r="24" spans="1:12" s="3" customFormat="1" ht="25.5">
      <c r="A24" s="109"/>
      <c r="B24" s="150" t="s">
        <v>64</v>
      </c>
      <c r="C24" s="111" t="s">
        <v>231</v>
      </c>
      <c r="D24" s="112" t="s">
        <v>71</v>
      </c>
      <c r="E24" s="113"/>
      <c r="F24" s="114"/>
      <c r="G24" s="115"/>
      <c r="H24" s="19" t="s">
        <v>6</v>
      </c>
      <c r="I24" s="19" t="str">
        <f t="shared" si="1"/>
        <v/>
      </c>
      <c r="J24" s="19" t="str">
        <f t="shared" si="2"/>
        <v/>
      </c>
      <c r="K24" s="19" t="str">
        <f t="shared" si="3"/>
        <v/>
      </c>
      <c r="L24" s="19" t="str">
        <f t="shared" si="4"/>
        <v/>
      </c>
    </row>
    <row r="25" spans="1:12" s="3" customFormat="1" ht="38.25">
      <c r="A25" s="109"/>
      <c r="B25" s="150" t="s">
        <v>65</v>
      </c>
      <c r="C25" s="111" t="s">
        <v>232</v>
      </c>
      <c r="D25" s="112" t="s">
        <v>72</v>
      </c>
      <c r="E25" s="113"/>
      <c r="F25" s="114"/>
      <c r="G25" s="115"/>
      <c r="H25" s="19" t="s">
        <v>6</v>
      </c>
      <c r="I25" s="19" t="str">
        <f t="shared" si="1"/>
        <v/>
      </c>
      <c r="J25" s="19" t="str">
        <f t="shared" si="2"/>
        <v/>
      </c>
      <c r="K25" s="19" t="str">
        <f t="shared" si="3"/>
        <v/>
      </c>
      <c r="L25" s="19" t="str">
        <f t="shared" si="4"/>
        <v/>
      </c>
    </row>
    <row r="26" spans="1:12" s="3" customFormat="1" ht="25.5">
      <c r="A26" s="109"/>
      <c r="B26" s="150" t="s">
        <v>66</v>
      </c>
      <c r="C26" s="111" t="s">
        <v>233</v>
      </c>
      <c r="D26" s="112" t="s">
        <v>72</v>
      </c>
      <c r="E26" s="113"/>
      <c r="F26" s="114"/>
      <c r="G26" s="115"/>
      <c r="H26" s="19" t="s">
        <v>6</v>
      </c>
      <c r="I26" s="19" t="str">
        <f t="shared" si="1"/>
        <v/>
      </c>
      <c r="J26" s="19" t="str">
        <f t="shared" si="2"/>
        <v/>
      </c>
      <c r="K26" s="19" t="str">
        <f t="shared" si="3"/>
        <v/>
      </c>
      <c r="L26" s="19" t="str">
        <f t="shared" si="4"/>
        <v/>
      </c>
    </row>
    <row r="27" spans="1:12" s="3" customFormat="1" ht="25.5">
      <c r="A27" s="109"/>
      <c r="B27" s="150" t="s">
        <v>67</v>
      </c>
      <c r="C27" s="111" t="s">
        <v>234</v>
      </c>
      <c r="D27" s="112" t="s">
        <v>72</v>
      </c>
      <c r="E27" s="113"/>
      <c r="F27" s="114"/>
      <c r="G27" s="115"/>
      <c r="H27" s="19" t="s">
        <v>6</v>
      </c>
      <c r="I27" s="19" t="str">
        <f t="shared" si="1"/>
        <v/>
      </c>
      <c r="J27" s="19" t="str">
        <f t="shared" si="2"/>
        <v/>
      </c>
      <c r="K27" s="19" t="str">
        <f t="shared" si="3"/>
        <v/>
      </c>
      <c r="L27" s="19" t="str">
        <f t="shared" si="4"/>
        <v/>
      </c>
    </row>
    <row r="28" spans="1:12" s="3" customFormat="1" ht="22.5" customHeight="1">
      <c r="A28" s="103"/>
      <c r="B28" s="104" t="s">
        <v>21</v>
      </c>
      <c r="C28" s="105" t="s">
        <v>146</v>
      </c>
      <c r="D28" s="145"/>
      <c r="E28" s="106"/>
      <c r="F28" s="107" t="str">
        <f>IFERROR(AVERAGE(E29:E30),"")</f>
        <v/>
      </c>
      <c r="G28" s="108"/>
      <c r="H28" s="19"/>
      <c r="I28" s="19" t="str">
        <f t="shared" si="1"/>
        <v/>
      </c>
      <c r="J28" s="19" t="str">
        <f t="shared" si="2"/>
        <v/>
      </c>
      <c r="K28" s="19" t="str">
        <f t="shared" si="3"/>
        <v/>
      </c>
      <c r="L28" s="19" t="str">
        <f t="shared" si="4"/>
        <v/>
      </c>
    </row>
    <row r="29" spans="1:12" s="3" customFormat="1" ht="25.5">
      <c r="A29" s="109"/>
      <c r="B29" s="150" t="s">
        <v>64</v>
      </c>
      <c r="C29" s="111" t="s">
        <v>235</v>
      </c>
      <c r="D29" s="151" t="s">
        <v>72</v>
      </c>
      <c r="E29" s="113"/>
      <c r="F29" s="114"/>
      <c r="G29" s="115"/>
      <c r="H29" s="19" t="s">
        <v>7</v>
      </c>
      <c r="I29" s="19" t="str">
        <f t="shared" si="1"/>
        <v/>
      </c>
      <c r="J29" s="19" t="str">
        <f t="shared" si="2"/>
        <v/>
      </c>
      <c r="K29" s="19" t="str">
        <f t="shared" si="3"/>
        <v/>
      </c>
      <c r="L29" s="19" t="str">
        <f t="shared" si="4"/>
        <v/>
      </c>
    </row>
    <row r="30" spans="1:12" s="3" customFormat="1" ht="38.25">
      <c r="A30" s="109"/>
      <c r="B30" s="150" t="s">
        <v>65</v>
      </c>
      <c r="C30" s="111" t="s">
        <v>236</v>
      </c>
      <c r="D30" s="151" t="s">
        <v>71</v>
      </c>
      <c r="E30" s="113"/>
      <c r="F30" s="114"/>
      <c r="G30" s="115"/>
      <c r="H30" s="19" t="s">
        <v>7</v>
      </c>
      <c r="I30" s="19" t="str">
        <f t="shared" si="1"/>
        <v/>
      </c>
      <c r="J30" s="19" t="str">
        <f t="shared" si="2"/>
        <v/>
      </c>
      <c r="K30" s="19" t="str">
        <f t="shared" si="3"/>
        <v/>
      </c>
      <c r="L30" s="19" t="str">
        <f t="shared" si="4"/>
        <v/>
      </c>
    </row>
    <row r="31" spans="1:12" s="3" customFormat="1">
      <c r="A31" s="116"/>
      <c r="B31" s="117"/>
      <c r="C31" s="118"/>
      <c r="D31" s="152"/>
      <c r="E31" s="121"/>
      <c r="F31" s="121"/>
      <c r="G31" s="122"/>
      <c r="H31" s="19"/>
      <c r="I31" s="20"/>
    </row>
    <row r="32" spans="1:12" ht="9" customHeight="1">
      <c r="A32" s="123"/>
      <c r="B32" s="124"/>
      <c r="C32" s="125"/>
      <c r="D32" s="153"/>
      <c r="E32" s="125"/>
      <c r="F32" s="125"/>
      <c r="G32" s="126"/>
    </row>
    <row r="33" spans="1:12" s="1" customFormat="1" ht="19.5" customHeight="1">
      <c r="A33" s="127"/>
      <c r="B33" s="128"/>
      <c r="C33" s="129" t="s">
        <v>147</v>
      </c>
      <c r="D33" s="155"/>
      <c r="E33" s="130">
        <f>H33</f>
        <v>11</v>
      </c>
      <c r="F33" s="131" t="str">
        <f>IFERROR(AVERAGEIF(H4:H31,"B",E4:E31),"")</f>
        <v/>
      </c>
      <c r="G33" s="132"/>
      <c r="H33" s="21">
        <f>COUNTIF(H4:H31,"B")</f>
        <v>11</v>
      </c>
      <c r="I33" s="21">
        <f>COUNTIF(I4:I31,"B")</f>
        <v>0</v>
      </c>
      <c r="J33" s="21">
        <f t="shared" ref="J33:L33" si="5">COUNTIF(J4:J31,"B")</f>
        <v>0</v>
      </c>
      <c r="K33" s="21">
        <f t="shared" si="5"/>
        <v>0</v>
      </c>
      <c r="L33" s="21">
        <f t="shared" si="5"/>
        <v>0</v>
      </c>
    </row>
    <row r="34" spans="1:12" s="1" customFormat="1" ht="19.5" customHeight="1">
      <c r="A34" s="127"/>
      <c r="B34" s="128"/>
      <c r="C34" s="129" t="s">
        <v>148</v>
      </c>
      <c r="D34" s="155"/>
      <c r="E34" s="130">
        <f>H34</f>
        <v>5</v>
      </c>
      <c r="F34" s="131" t="str">
        <f>IFERROR(AVERAGEIF(H4:H31,"E",E4:E31),"")</f>
        <v/>
      </c>
      <c r="G34" s="132"/>
      <c r="H34" s="21">
        <f>COUNTIF(H4:H31,"E")</f>
        <v>5</v>
      </c>
      <c r="I34" s="21">
        <f>COUNTIF(I4:I31,"E")</f>
        <v>0</v>
      </c>
      <c r="J34" s="21">
        <f t="shared" ref="J34:L34" si="6">COUNTIF(J4:J31,"E")</f>
        <v>0</v>
      </c>
      <c r="K34" s="21">
        <f t="shared" si="6"/>
        <v>0</v>
      </c>
      <c r="L34" s="21">
        <f t="shared" si="6"/>
        <v>0</v>
      </c>
    </row>
    <row r="35" spans="1:12" ht="9" customHeight="1">
      <c r="A35" s="133"/>
      <c r="B35" s="134"/>
      <c r="C35" s="135"/>
      <c r="D35" s="157"/>
      <c r="E35" s="135"/>
      <c r="F35" s="135"/>
      <c r="G35" s="136"/>
    </row>
  </sheetData>
  <mergeCells count="1">
    <mergeCell ref="A1:G1"/>
  </mergeCells>
  <phoneticPr fontId="7" type="noConversion"/>
  <conditionalFormatting sqref="F33:F34 F28 F23 F5 F12 F18 F8">
    <cfRule type="cellIs" dxfId="328" priority="64" operator="equal">
      <formula>0</formula>
    </cfRule>
    <cfRule type="cellIs" dxfId="327" priority="65" operator="equal">
      <formula>""</formula>
    </cfRule>
    <cfRule type="colorScale" priority="66">
      <colorScale>
        <cfvo type="num" val="1"/>
        <cfvo type="num" val="3"/>
        <cfvo type="num" val="5"/>
        <color rgb="FFFFCCCC"/>
        <color rgb="FFFFFFCC"/>
        <color rgb="FFCCFFCC"/>
      </colorScale>
    </cfRule>
  </conditionalFormatting>
  <conditionalFormatting sqref="E6:E7">
    <cfRule type="cellIs" dxfId="326" priority="52" operator="equal">
      <formula>0</formula>
    </cfRule>
    <cfRule type="cellIs" dxfId="325" priority="53" operator="equal">
      <formula>""</formula>
    </cfRule>
    <cfRule type="colorScale" priority="54">
      <colorScale>
        <cfvo type="num" val="1"/>
        <cfvo type="num" val="3"/>
        <cfvo type="num" val="5"/>
        <color rgb="FFFFCCCC"/>
        <color rgb="FFFFFFCC"/>
        <color rgb="FFCCFFCC"/>
      </colorScale>
    </cfRule>
  </conditionalFormatting>
  <conditionalFormatting sqref="E6:E7">
    <cfRule type="cellIs" dxfId="324" priority="51" operator="notBetween">
      <formula>1</formula>
      <formula>5</formula>
    </cfRule>
  </conditionalFormatting>
  <conditionalFormatting sqref="E6:E7">
    <cfRule type="cellIs" dxfId="323" priority="48" operator="equal">
      <formula>0</formula>
    </cfRule>
    <cfRule type="cellIs" dxfId="322" priority="49" operator="equal">
      <formula>""</formula>
    </cfRule>
    <cfRule type="colorScale" priority="50">
      <colorScale>
        <cfvo type="num" val="1"/>
        <cfvo type="num" val="3"/>
        <cfvo type="num" val="5"/>
        <color rgb="FFFFCCCC"/>
        <color rgb="FFFFFFCC"/>
        <color rgb="FFCCFFCC"/>
      </colorScale>
    </cfRule>
  </conditionalFormatting>
  <conditionalFormatting sqref="E6:E7">
    <cfRule type="cellIs" dxfId="321" priority="47" operator="notBetween">
      <formula>1</formula>
      <formula>5</formula>
    </cfRule>
  </conditionalFormatting>
  <conditionalFormatting sqref="E6:E7">
    <cfRule type="expression" dxfId="320" priority="46">
      <formula>IF(E6-ROUND(E6,0)&lt;&gt;0,TRUE,FALSE)</formula>
    </cfRule>
  </conditionalFormatting>
  <conditionalFormatting sqref="E9">
    <cfRule type="cellIs" dxfId="319" priority="43" operator="equal">
      <formula>0</formula>
    </cfRule>
    <cfRule type="cellIs" dxfId="318" priority="44" operator="equal">
      <formula>""</formula>
    </cfRule>
    <cfRule type="colorScale" priority="45">
      <colorScale>
        <cfvo type="num" val="1"/>
        <cfvo type="num" val="3"/>
        <cfvo type="num" val="5"/>
        <color rgb="FFFFCCCC"/>
        <color rgb="FFFFFFCC"/>
        <color rgb="FFCCFFCC"/>
      </colorScale>
    </cfRule>
  </conditionalFormatting>
  <conditionalFormatting sqref="E9">
    <cfRule type="cellIs" dxfId="317" priority="42" operator="notBetween">
      <formula>1</formula>
      <formula>5</formula>
    </cfRule>
  </conditionalFormatting>
  <conditionalFormatting sqref="E9">
    <cfRule type="cellIs" dxfId="316" priority="39" operator="equal">
      <formula>0</formula>
    </cfRule>
    <cfRule type="cellIs" dxfId="315" priority="40" operator="equal">
      <formula>""</formula>
    </cfRule>
    <cfRule type="colorScale" priority="41">
      <colorScale>
        <cfvo type="num" val="1"/>
        <cfvo type="num" val="3"/>
        <cfvo type="num" val="5"/>
        <color rgb="FFFFCCCC"/>
        <color rgb="FFFFFFCC"/>
        <color rgb="FFCCFFCC"/>
      </colorScale>
    </cfRule>
  </conditionalFormatting>
  <conditionalFormatting sqref="E9">
    <cfRule type="cellIs" dxfId="314" priority="38" operator="notBetween">
      <formula>1</formula>
      <formula>5</formula>
    </cfRule>
  </conditionalFormatting>
  <conditionalFormatting sqref="E9">
    <cfRule type="expression" dxfId="313" priority="37">
      <formula>IF(E9-ROUND(E9,0)&lt;&gt;0,TRUE,FALSE)</formula>
    </cfRule>
  </conditionalFormatting>
  <conditionalFormatting sqref="E13:E17">
    <cfRule type="cellIs" dxfId="312" priority="34" operator="equal">
      <formula>0</formula>
    </cfRule>
    <cfRule type="cellIs" dxfId="311" priority="35" operator="equal">
      <formula>""</formula>
    </cfRule>
    <cfRule type="colorScale" priority="36">
      <colorScale>
        <cfvo type="num" val="1"/>
        <cfvo type="num" val="3"/>
        <cfvo type="num" val="5"/>
        <color rgb="FFFFCCCC"/>
        <color rgb="FFFFFFCC"/>
        <color rgb="FFCCFFCC"/>
      </colorScale>
    </cfRule>
  </conditionalFormatting>
  <conditionalFormatting sqref="E13:E17">
    <cfRule type="cellIs" dxfId="310" priority="33" operator="notBetween">
      <formula>1</formula>
      <formula>5</formula>
    </cfRule>
  </conditionalFormatting>
  <conditionalFormatting sqref="E13:E17">
    <cfRule type="cellIs" dxfId="309" priority="30" operator="equal">
      <formula>0</formula>
    </cfRule>
    <cfRule type="cellIs" dxfId="308" priority="31" operator="equal">
      <formula>""</formula>
    </cfRule>
    <cfRule type="colorScale" priority="32">
      <colorScale>
        <cfvo type="num" val="1"/>
        <cfvo type="num" val="3"/>
        <cfvo type="num" val="5"/>
        <color rgb="FFFFCCCC"/>
        <color rgb="FFFFFFCC"/>
        <color rgb="FFCCFFCC"/>
      </colorScale>
    </cfRule>
  </conditionalFormatting>
  <conditionalFormatting sqref="E13:E17">
    <cfRule type="cellIs" dxfId="307" priority="29" operator="notBetween">
      <formula>1</formula>
      <formula>5</formula>
    </cfRule>
  </conditionalFormatting>
  <conditionalFormatting sqref="E13:E17">
    <cfRule type="expression" dxfId="306" priority="28">
      <formula>IF(E13-ROUND(E13,0)&lt;&gt;0,TRUE,FALSE)</formula>
    </cfRule>
  </conditionalFormatting>
  <conditionalFormatting sqref="E19:E20">
    <cfRule type="cellIs" dxfId="305" priority="25" operator="equal">
      <formula>0</formula>
    </cfRule>
    <cfRule type="cellIs" dxfId="304" priority="26" operator="equal">
      <formula>""</formula>
    </cfRule>
    <cfRule type="colorScale" priority="27">
      <colorScale>
        <cfvo type="num" val="1"/>
        <cfvo type="num" val="3"/>
        <cfvo type="num" val="5"/>
        <color rgb="FFFFCCCC"/>
        <color rgb="FFFFFFCC"/>
        <color rgb="FFCCFFCC"/>
      </colorScale>
    </cfRule>
  </conditionalFormatting>
  <conditionalFormatting sqref="E19:E20">
    <cfRule type="cellIs" dxfId="303" priority="24" operator="notBetween">
      <formula>1</formula>
      <formula>5</formula>
    </cfRule>
  </conditionalFormatting>
  <conditionalFormatting sqref="E19:E20">
    <cfRule type="cellIs" dxfId="302" priority="21" operator="equal">
      <formula>0</formula>
    </cfRule>
    <cfRule type="cellIs" dxfId="301" priority="22" operator="equal">
      <formula>""</formula>
    </cfRule>
    <cfRule type="colorScale" priority="23">
      <colorScale>
        <cfvo type="num" val="1"/>
        <cfvo type="num" val="3"/>
        <cfvo type="num" val="5"/>
        <color rgb="FFFFCCCC"/>
        <color rgb="FFFFFFCC"/>
        <color rgb="FFCCFFCC"/>
      </colorScale>
    </cfRule>
  </conditionalFormatting>
  <conditionalFormatting sqref="E19:E20">
    <cfRule type="cellIs" dxfId="300" priority="20" operator="notBetween">
      <formula>1</formula>
      <formula>5</formula>
    </cfRule>
  </conditionalFormatting>
  <conditionalFormatting sqref="E19:E20">
    <cfRule type="expression" dxfId="299" priority="19">
      <formula>IF(E19-ROUND(E19,0)&lt;&gt;0,TRUE,FALSE)</formula>
    </cfRule>
  </conditionalFormatting>
  <conditionalFormatting sqref="E24:E27">
    <cfRule type="cellIs" dxfId="298" priority="16" operator="equal">
      <formula>0</formula>
    </cfRule>
    <cfRule type="cellIs" dxfId="297" priority="17" operator="equal">
      <formula>""</formula>
    </cfRule>
    <cfRule type="colorScale" priority="18">
      <colorScale>
        <cfvo type="num" val="1"/>
        <cfvo type="num" val="3"/>
        <cfvo type="num" val="5"/>
        <color rgb="FFFFCCCC"/>
        <color rgb="FFFFFFCC"/>
        <color rgb="FFCCFFCC"/>
      </colorScale>
    </cfRule>
  </conditionalFormatting>
  <conditionalFormatting sqref="E24:E27">
    <cfRule type="cellIs" dxfId="296" priority="15" operator="notBetween">
      <formula>1</formula>
      <formula>5</formula>
    </cfRule>
  </conditionalFormatting>
  <conditionalFormatting sqref="E24:E27">
    <cfRule type="cellIs" dxfId="295" priority="12" operator="equal">
      <formula>0</formula>
    </cfRule>
    <cfRule type="cellIs" dxfId="294" priority="13" operator="equal">
      <formula>""</formula>
    </cfRule>
    <cfRule type="colorScale" priority="14">
      <colorScale>
        <cfvo type="num" val="1"/>
        <cfvo type="num" val="3"/>
        <cfvo type="num" val="5"/>
        <color rgb="FFFFCCCC"/>
        <color rgb="FFFFFFCC"/>
        <color rgb="FFCCFFCC"/>
      </colorScale>
    </cfRule>
  </conditionalFormatting>
  <conditionalFormatting sqref="E24:E27">
    <cfRule type="cellIs" dxfId="293" priority="11" operator="notBetween">
      <formula>1</formula>
      <formula>5</formula>
    </cfRule>
  </conditionalFormatting>
  <conditionalFormatting sqref="E24:E27">
    <cfRule type="expression" dxfId="292" priority="10">
      <formula>IF(E24-ROUND(E24,0)&lt;&gt;0,TRUE,FALSE)</formula>
    </cfRule>
  </conditionalFormatting>
  <conditionalFormatting sqref="E29:E30">
    <cfRule type="cellIs" dxfId="291" priority="7" operator="equal">
      <formula>0</formula>
    </cfRule>
    <cfRule type="cellIs" dxfId="290" priority="8" operator="equal">
      <formula>""</formula>
    </cfRule>
    <cfRule type="colorScale" priority="9">
      <colorScale>
        <cfvo type="num" val="1"/>
        <cfvo type="num" val="3"/>
        <cfvo type="num" val="5"/>
        <color rgb="FFFFCCCC"/>
        <color rgb="FFFFFFCC"/>
        <color rgb="FFCCFFCC"/>
      </colorScale>
    </cfRule>
  </conditionalFormatting>
  <conditionalFormatting sqref="E29:E30">
    <cfRule type="cellIs" dxfId="289" priority="6" operator="notBetween">
      <formula>1</formula>
      <formula>5</formula>
    </cfRule>
  </conditionalFormatting>
  <conditionalFormatting sqref="E29:E30">
    <cfRule type="cellIs" dxfId="288" priority="3" operator="equal">
      <formula>0</formula>
    </cfRule>
    <cfRule type="cellIs" dxfId="287" priority="4" operator="equal">
      <formula>""</formula>
    </cfRule>
    <cfRule type="colorScale" priority="5">
      <colorScale>
        <cfvo type="num" val="1"/>
        <cfvo type="num" val="3"/>
        <cfvo type="num" val="5"/>
        <color rgb="FFFFCCCC"/>
        <color rgb="FFFFFFCC"/>
        <color rgb="FFCCFFCC"/>
      </colorScale>
    </cfRule>
  </conditionalFormatting>
  <conditionalFormatting sqref="E29:E30">
    <cfRule type="cellIs" dxfId="286" priority="2" operator="notBetween">
      <formula>1</formula>
      <formula>5</formula>
    </cfRule>
  </conditionalFormatting>
  <conditionalFormatting sqref="E29:E30">
    <cfRule type="expression" dxfId="285" priority="1">
      <formula>IF(E29-ROUND(E29,0)&lt;&gt;0,TRUE,FALSE)</formula>
    </cfRule>
  </conditionalFormatting>
  <printOptions horizontalCentered="1"/>
  <pageMargins left="0.55118110236220474" right="0.55118110236220474" top="0.78740157480314965" bottom="0.59055118110236227" header="0.55118110236220474" footer="0.31496062992125984"/>
  <pageSetup paperSize="9" scale="90" orientation="portrait" horizontalDpi="1200" verticalDpi="1200" r:id="rId1"/>
  <headerFooter>
    <oddHeader>&amp;LCONFIDENTIAL&amp;R&amp;"Century Schoolbook,Regular"Appendix D-3</oddHeader>
    <oddFooter>&amp;L&amp;F - &amp;A&amp;R&amp;P/&amp;N</oddFooter>
  </headerFooter>
  <rowBreaks count="1" manualBreakCount="1">
    <brk id="35" max="16383" man="1"/>
  </rowBreaks>
  <colBreaks count="1" manualBreakCount="1">
    <brk id="9" max="1048575" man="1"/>
  </colBreaks>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dimension ref="A1:L68"/>
  <sheetViews>
    <sheetView showGridLines="0" view="pageLayout" topLeftCell="A67" zoomScale="80" zoomScaleNormal="110" zoomScalePageLayoutView="80" workbookViewId="0">
      <selection activeCell="C76" sqref="C75:C76"/>
    </sheetView>
  </sheetViews>
  <sheetFormatPr defaultColWidth="8.85546875" defaultRowHeight="15"/>
  <cols>
    <col min="1" max="1" width="1.42578125" customWidth="1"/>
    <col min="2" max="2" width="8" style="10" customWidth="1"/>
    <col min="3" max="3" width="59.85546875" style="5" customWidth="1"/>
    <col min="4" max="4" width="3.28515625" style="8" customWidth="1"/>
    <col min="5" max="6" width="9.28515625" customWidth="1"/>
    <col min="7" max="7" width="1.42578125" customWidth="1"/>
    <col min="8" max="8" width="9.140625" style="9" hidden="1" customWidth="1"/>
    <col min="9" max="9" width="9.140625" style="11" hidden="1" customWidth="1"/>
    <col min="10" max="12" width="0" hidden="1" customWidth="1"/>
  </cols>
  <sheetData>
    <row r="1" spans="1:12" ht="30" customHeight="1">
      <c r="A1" s="202" t="str">
        <f>UPPER(CONCATENATE(Details!A20," - ",Details!B20))</f>
        <v>AREA 4 - STUDENT SELECTION AND SUPPORT SERVICES</v>
      </c>
      <c r="B1" s="202"/>
      <c r="C1" s="202"/>
      <c r="D1" s="202"/>
      <c r="E1" s="202"/>
      <c r="F1" s="202"/>
      <c r="G1" s="202"/>
    </row>
    <row r="2" spans="1:12">
      <c r="A2" s="88"/>
      <c r="B2" s="89"/>
      <c r="C2" s="88"/>
      <c r="D2" s="139"/>
      <c r="E2" s="88"/>
      <c r="F2" s="88"/>
      <c r="G2" s="88"/>
    </row>
    <row r="3" spans="1:12" ht="30">
      <c r="A3" s="90"/>
      <c r="B3" s="91" t="s">
        <v>109</v>
      </c>
      <c r="C3" s="92" t="s">
        <v>144</v>
      </c>
      <c r="D3" s="141"/>
      <c r="E3" s="94" t="s">
        <v>176</v>
      </c>
      <c r="F3" s="92" t="s">
        <v>89</v>
      </c>
      <c r="G3" s="95"/>
    </row>
    <row r="4" spans="1:12" s="2" customFormat="1" ht="22.5" customHeight="1">
      <c r="A4" s="96"/>
      <c r="B4" s="97">
        <v>4.0999999999999996</v>
      </c>
      <c r="C4" s="98" t="s">
        <v>123</v>
      </c>
      <c r="D4" s="143"/>
      <c r="E4" s="100"/>
      <c r="F4" s="101"/>
      <c r="G4" s="102"/>
      <c r="H4" s="9"/>
      <c r="I4" s="18"/>
    </row>
    <row r="5" spans="1:12" s="3" customFormat="1" ht="22.5" customHeight="1">
      <c r="A5" s="103"/>
      <c r="B5" s="104" t="s">
        <v>22</v>
      </c>
      <c r="C5" s="105" t="s">
        <v>145</v>
      </c>
      <c r="D5" s="145"/>
      <c r="E5" s="106"/>
      <c r="F5" s="107" t="str">
        <f>IFERROR(AVERAGE(E6:E15),"")</f>
        <v/>
      </c>
      <c r="G5" s="108"/>
      <c r="H5" s="19"/>
      <c r="I5" s="20"/>
    </row>
    <row r="6" spans="1:12" s="3" customFormat="1" ht="38.25">
      <c r="A6" s="109"/>
      <c r="B6" s="110" t="s">
        <v>70</v>
      </c>
      <c r="C6" s="111" t="s">
        <v>299</v>
      </c>
      <c r="D6" s="112" t="s">
        <v>71</v>
      </c>
      <c r="E6" s="113"/>
      <c r="F6" s="114"/>
      <c r="G6" s="115"/>
      <c r="H6" s="19" t="s">
        <v>6</v>
      </c>
      <c r="I6" s="19" t="str">
        <f>IF(ISBLANK(E6),"",H6)</f>
        <v/>
      </c>
      <c r="J6" s="19" t="str">
        <f>IF(ISBLANK(E6),"",IF(E6&lt;3,"",H6))</f>
        <v/>
      </c>
      <c r="K6" s="19" t="str">
        <f>IF(ISBLANK(E6),"",IF(E6&lt;4,"",H6))</f>
        <v/>
      </c>
      <c r="L6" s="19" t="str">
        <f t="shared" ref="L6" si="0">IF(ISBLANK(E6),"",IF(E6=5,H6,""))</f>
        <v/>
      </c>
    </row>
    <row r="7" spans="1:12" s="3" customFormat="1" ht="38.25">
      <c r="A7" s="109"/>
      <c r="B7" s="110" t="s">
        <v>154</v>
      </c>
      <c r="C7" s="111" t="s">
        <v>300</v>
      </c>
      <c r="D7" s="112" t="s">
        <v>72</v>
      </c>
      <c r="E7" s="113"/>
      <c r="F7" s="114"/>
      <c r="G7" s="115"/>
      <c r="H7" s="19" t="s">
        <v>6</v>
      </c>
      <c r="I7" s="19" t="str">
        <f t="shared" ref="I7:I57" si="1">IF(ISBLANK(E7),"",H7)</f>
        <v/>
      </c>
      <c r="J7" s="19" t="str">
        <f t="shared" ref="J7:J61" si="2">IF(ISBLANK(E7),"",IF(E7&lt;3,"",H7))</f>
        <v/>
      </c>
      <c r="K7" s="19" t="str">
        <f t="shared" ref="K7:K61" si="3">IF(ISBLANK(E7),"",IF(E7&lt;4,"",H7))</f>
        <v/>
      </c>
      <c r="L7" s="19" t="str">
        <f t="shared" ref="L7:L61" si="4">IF(ISBLANK(E7),"",IF(E7=5,H7,""))</f>
        <v/>
      </c>
    </row>
    <row r="8" spans="1:12" s="3" customFormat="1" ht="25.5">
      <c r="A8" s="109"/>
      <c r="B8" s="110" t="s">
        <v>155</v>
      </c>
      <c r="C8" s="111" t="s">
        <v>301</v>
      </c>
      <c r="D8" s="112" t="s">
        <v>72</v>
      </c>
      <c r="E8" s="113"/>
      <c r="F8" s="114"/>
      <c r="G8" s="115"/>
      <c r="H8" s="19" t="s">
        <v>6</v>
      </c>
      <c r="I8" s="19" t="str">
        <f t="shared" si="1"/>
        <v/>
      </c>
      <c r="J8" s="19" t="str">
        <f t="shared" si="2"/>
        <v/>
      </c>
      <c r="K8" s="19" t="str">
        <f t="shared" si="3"/>
        <v/>
      </c>
      <c r="L8" s="19" t="str">
        <f t="shared" si="4"/>
        <v/>
      </c>
    </row>
    <row r="9" spans="1:12" s="3" customFormat="1" ht="25.5">
      <c r="A9" s="109"/>
      <c r="B9" s="110" t="s">
        <v>156</v>
      </c>
      <c r="C9" s="111" t="s">
        <v>302</v>
      </c>
      <c r="D9" s="112" t="s">
        <v>71</v>
      </c>
      <c r="E9" s="113"/>
      <c r="F9" s="114"/>
      <c r="G9" s="115"/>
      <c r="H9" s="19" t="s">
        <v>6</v>
      </c>
      <c r="I9" s="19" t="str">
        <f t="shared" si="1"/>
        <v/>
      </c>
      <c r="J9" s="19" t="str">
        <f t="shared" si="2"/>
        <v/>
      </c>
      <c r="K9" s="19" t="str">
        <f t="shared" si="3"/>
        <v/>
      </c>
      <c r="L9" s="19" t="str">
        <f t="shared" si="4"/>
        <v/>
      </c>
    </row>
    <row r="10" spans="1:12" s="3" customFormat="1" ht="25.5">
      <c r="A10" s="109"/>
      <c r="B10" s="110" t="s">
        <v>157</v>
      </c>
      <c r="C10" s="111" t="s">
        <v>303</v>
      </c>
      <c r="D10" s="112" t="s">
        <v>71</v>
      </c>
      <c r="E10" s="113"/>
      <c r="F10" s="114"/>
      <c r="G10" s="115"/>
      <c r="H10" s="19" t="s">
        <v>6</v>
      </c>
      <c r="I10" s="19" t="str">
        <f t="shared" ref="I10" si="5">IF(ISBLANK(E10),"",H10)</f>
        <v/>
      </c>
      <c r="J10" s="19" t="str">
        <f t="shared" si="2"/>
        <v/>
      </c>
      <c r="K10" s="19" t="str">
        <f t="shared" si="3"/>
        <v/>
      </c>
      <c r="L10" s="19" t="str">
        <f t="shared" si="4"/>
        <v/>
      </c>
    </row>
    <row r="11" spans="1:12" s="3" customFormat="1" ht="25.5">
      <c r="A11" s="109"/>
      <c r="B11" s="110" t="s">
        <v>158</v>
      </c>
      <c r="C11" s="111" t="s">
        <v>304</v>
      </c>
      <c r="D11" s="112" t="s">
        <v>72</v>
      </c>
      <c r="E11" s="113"/>
      <c r="F11" s="114"/>
      <c r="G11" s="115"/>
      <c r="H11" s="19" t="s">
        <v>6</v>
      </c>
      <c r="I11" s="19" t="str">
        <f t="shared" si="1"/>
        <v/>
      </c>
      <c r="J11" s="19" t="str">
        <f t="shared" si="2"/>
        <v/>
      </c>
      <c r="K11" s="19" t="str">
        <f t="shared" si="3"/>
        <v/>
      </c>
      <c r="L11" s="19" t="str">
        <f t="shared" si="4"/>
        <v/>
      </c>
    </row>
    <row r="12" spans="1:12" s="3" customFormat="1" ht="25.5">
      <c r="A12" s="109"/>
      <c r="B12" s="110" t="s">
        <v>159</v>
      </c>
      <c r="C12" s="111" t="s">
        <v>305</v>
      </c>
      <c r="D12" s="112" t="s">
        <v>72</v>
      </c>
      <c r="E12" s="113"/>
      <c r="F12" s="114"/>
      <c r="G12" s="115"/>
      <c r="H12" s="19" t="s">
        <v>6</v>
      </c>
      <c r="I12" s="19" t="str">
        <f t="shared" si="1"/>
        <v/>
      </c>
      <c r="J12" s="19" t="str">
        <f t="shared" si="2"/>
        <v/>
      </c>
      <c r="K12" s="19" t="str">
        <f t="shared" si="3"/>
        <v/>
      </c>
      <c r="L12" s="19" t="str">
        <f t="shared" si="4"/>
        <v/>
      </c>
    </row>
    <row r="13" spans="1:12" s="3" customFormat="1" ht="25.5">
      <c r="A13" s="109"/>
      <c r="B13" s="110" t="s">
        <v>160</v>
      </c>
      <c r="C13" s="111" t="s">
        <v>306</v>
      </c>
      <c r="D13" s="112" t="s">
        <v>72</v>
      </c>
      <c r="E13" s="113"/>
      <c r="F13" s="114"/>
      <c r="G13" s="115"/>
      <c r="H13" s="19" t="s">
        <v>6</v>
      </c>
      <c r="I13" s="19" t="str">
        <f t="shared" si="1"/>
        <v/>
      </c>
      <c r="J13" s="19" t="str">
        <f t="shared" si="2"/>
        <v/>
      </c>
      <c r="K13" s="19" t="str">
        <f t="shared" si="3"/>
        <v/>
      </c>
      <c r="L13" s="19" t="str">
        <f t="shared" si="4"/>
        <v/>
      </c>
    </row>
    <row r="14" spans="1:12" s="3" customFormat="1" ht="38.25">
      <c r="A14" s="109"/>
      <c r="B14" s="110" t="s">
        <v>161</v>
      </c>
      <c r="C14" s="111" t="s">
        <v>307</v>
      </c>
      <c r="D14" s="112" t="s">
        <v>72</v>
      </c>
      <c r="E14" s="113"/>
      <c r="F14" s="114"/>
      <c r="G14" s="115"/>
      <c r="H14" s="19" t="s">
        <v>6</v>
      </c>
      <c r="I14" s="19" t="str">
        <f t="shared" si="1"/>
        <v/>
      </c>
      <c r="J14" s="19" t="str">
        <f t="shared" si="2"/>
        <v/>
      </c>
      <c r="K14" s="19" t="str">
        <f t="shared" si="3"/>
        <v/>
      </c>
      <c r="L14" s="19" t="str">
        <f t="shared" si="4"/>
        <v/>
      </c>
    </row>
    <row r="15" spans="1:12" s="3" customFormat="1" ht="38.25">
      <c r="A15" s="109"/>
      <c r="B15" s="110" t="s">
        <v>162</v>
      </c>
      <c r="C15" s="111" t="s">
        <v>308</v>
      </c>
      <c r="D15" s="112" t="s">
        <v>72</v>
      </c>
      <c r="E15" s="113"/>
      <c r="F15" s="114"/>
      <c r="G15" s="115"/>
      <c r="H15" s="19" t="s">
        <v>6</v>
      </c>
      <c r="I15" s="19" t="str">
        <f t="shared" si="1"/>
        <v/>
      </c>
      <c r="J15" s="19" t="str">
        <f t="shared" si="2"/>
        <v/>
      </c>
      <c r="K15" s="19" t="str">
        <f t="shared" si="3"/>
        <v/>
      </c>
      <c r="L15" s="19" t="str">
        <f t="shared" si="4"/>
        <v/>
      </c>
    </row>
    <row r="16" spans="1:12" s="3" customFormat="1" ht="22.5" customHeight="1">
      <c r="A16" s="103"/>
      <c r="B16" s="104" t="s">
        <v>23</v>
      </c>
      <c r="C16" s="105" t="s">
        <v>146</v>
      </c>
      <c r="D16" s="145"/>
      <c r="E16" s="106"/>
      <c r="F16" s="107" t="str">
        <f>IFERROR(AVERAGE(E17:E18),"")</f>
        <v/>
      </c>
      <c r="G16" s="108"/>
      <c r="H16" s="19"/>
      <c r="I16" s="19" t="str">
        <f t="shared" si="1"/>
        <v/>
      </c>
      <c r="J16" s="19" t="str">
        <f t="shared" si="2"/>
        <v/>
      </c>
      <c r="K16" s="19" t="str">
        <f t="shared" si="3"/>
        <v/>
      </c>
      <c r="L16" s="19" t="str">
        <f t="shared" si="4"/>
        <v/>
      </c>
    </row>
    <row r="17" spans="1:12" s="3" customFormat="1" ht="38.25">
      <c r="A17" s="109"/>
      <c r="B17" s="110" t="s">
        <v>70</v>
      </c>
      <c r="C17" s="111" t="s">
        <v>309</v>
      </c>
      <c r="D17" s="112" t="s">
        <v>72</v>
      </c>
      <c r="E17" s="113"/>
      <c r="F17" s="114"/>
      <c r="G17" s="115"/>
      <c r="H17" s="19" t="s">
        <v>7</v>
      </c>
      <c r="I17" s="19" t="str">
        <f t="shared" si="1"/>
        <v/>
      </c>
      <c r="J17" s="19" t="str">
        <f t="shared" si="2"/>
        <v/>
      </c>
      <c r="K17" s="19" t="str">
        <f t="shared" si="3"/>
        <v/>
      </c>
      <c r="L17" s="19" t="str">
        <f t="shared" si="4"/>
        <v/>
      </c>
    </row>
    <row r="18" spans="1:12" s="3" customFormat="1" ht="25.5">
      <c r="A18" s="109"/>
      <c r="B18" s="110" t="s">
        <v>154</v>
      </c>
      <c r="C18" s="111" t="s">
        <v>310</v>
      </c>
      <c r="D18" s="112" t="s">
        <v>71</v>
      </c>
      <c r="E18" s="113"/>
      <c r="F18" s="114"/>
      <c r="G18" s="115"/>
      <c r="H18" s="19" t="s">
        <v>7</v>
      </c>
      <c r="I18" s="19" t="str">
        <f t="shared" si="1"/>
        <v/>
      </c>
      <c r="J18" s="19" t="str">
        <f t="shared" si="2"/>
        <v/>
      </c>
      <c r="K18" s="19" t="str">
        <f t="shared" si="3"/>
        <v/>
      </c>
      <c r="L18" s="19" t="str">
        <f t="shared" si="4"/>
        <v/>
      </c>
    </row>
    <row r="19" spans="1:12" s="3" customFormat="1">
      <c r="A19" s="116"/>
      <c r="B19" s="117"/>
      <c r="C19" s="118"/>
      <c r="D19" s="148"/>
      <c r="E19" s="120"/>
      <c r="F19" s="121"/>
      <c r="G19" s="122"/>
      <c r="H19" s="19"/>
      <c r="I19" s="19" t="str">
        <f t="shared" si="1"/>
        <v/>
      </c>
      <c r="J19" s="19" t="str">
        <f t="shared" si="2"/>
        <v/>
      </c>
      <c r="K19" s="19" t="str">
        <f t="shared" si="3"/>
        <v/>
      </c>
      <c r="L19" s="19" t="str">
        <f t="shared" si="4"/>
        <v/>
      </c>
    </row>
    <row r="20" spans="1:12" s="2" customFormat="1" ht="22.5" customHeight="1">
      <c r="A20" s="96"/>
      <c r="B20" s="97">
        <v>4.2</v>
      </c>
      <c r="C20" s="98" t="s">
        <v>124</v>
      </c>
      <c r="D20" s="143"/>
      <c r="E20" s="100"/>
      <c r="F20" s="101"/>
      <c r="G20" s="102"/>
      <c r="H20" s="9"/>
      <c r="I20" s="19" t="str">
        <f t="shared" si="1"/>
        <v/>
      </c>
      <c r="J20" s="19" t="str">
        <f t="shared" si="2"/>
        <v/>
      </c>
      <c r="K20" s="19" t="str">
        <f t="shared" si="3"/>
        <v/>
      </c>
      <c r="L20" s="19" t="str">
        <f t="shared" si="4"/>
        <v/>
      </c>
    </row>
    <row r="21" spans="1:12" s="3" customFormat="1" ht="22.5" customHeight="1">
      <c r="A21" s="103"/>
      <c r="B21" s="104" t="s">
        <v>24</v>
      </c>
      <c r="C21" s="105" t="s">
        <v>145</v>
      </c>
      <c r="D21" s="145"/>
      <c r="E21" s="106"/>
      <c r="F21" s="107" t="str">
        <f>IFERROR(AVERAGE(E22),"")</f>
        <v/>
      </c>
      <c r="G21" s="108"/>
      <c r="H21" s="19"/>
      <c r="I21" s="19" t="str">
        <f t="shared" si="1"/>
        <v/>
      </c>
      <c r="J21" s="19" t="str">
        <f t="shared" si="2"/>
        <v/>
      </c>
      <c r="K21" s="19" t="str">
        <f t="shared" si="3"/>
        <v/>
      </c>
      <c r="L21" s="19" t="str">
        <f t="shared" si="4"/>
        <v/>
      </c>
    </row>
    <row r="22" spans="1:12" s="3" customFormat="1" ht="38.25">
      <c r="A22" s="109"/>
      <c r="B22" s="110" t="s">
        <v>70</v>
      </c>
      <c r="C22" s="111" t="s">
        <v>311</v>
      </c>
      <c r="D22" s="112" t="s">
        <v>72</v>
      </c>
      <c r="E22" s="113"/>
      <c r="F22" s="114"/>
      <c r="G22" s="115"/>
      <c r="H22" s="19" t="s">
        <v>6</v>
      </c>
      <c r="I22" s="19" t="str">
        <f t="shared" si="1"/>
        <v/>
      </c>
      <c r="J22" s="19" t="str">
        <f t="shared" si="2"/>
        <v/>
      </c>
      <c r="K22" s="19" t="str">
        <f t="shared" si="3"/>
        <v/>
      </c>
      <c r="L22" s="19" t="str">
        <f t="shared" si="4"/>
        <v/>
      </c>
    </row>
    <row r="23" spans="1:12" s="3" customFormat="1" ht="22.5" customHeight="1">
      <c r="A23" s="103"/>
      <c r="B23" s="104" t="s">
        <v>25</v>
      </c>
      <c r="C23" s="105" t="s">
        <v>146</v>
      </c>
      <c r="D23" s="145"/>
      <c r="E23" s="106"/>
      <c r="F23" s="107" t="str">
        <f>IFERROR(AVERAGE(E24),"")</f>
        <v/>
      </c>
      <c r="G23" s="108"/>
      <c r="H23" s="19"/>
      <c r="I23" s="19" t="str">
        <f t="shared" si="1"/>
        <v/>
      </c>
      <c r="J23" s="19" t="str">
        <f t="shared" si="2"/>
        <v/>
      </c>
      <c r="K23" s="19" t="str">
        <f t="shared" si="3"/>
        <v/>
      </c>
      <c r="L23" s="19" t="str">
        <f t="shared" si="4"/>
        <v/>
      </c>
    </row>
    <row r="24" spans="1:12" s="3" customFormat="1" ht="51">
      <c r="A24" s="109"/>
      <c r="B24" s="110" t="s">
        <v>70</v>
      </c>
      <c r="C24" s="111" t="s">
        <v>312</v>
      </c>
      <c r="D24" s="112" t="s">
        <v>72</v>
      </c>
      <c r="E24" s="113"/>
      <c r="F24" s="114"/>
      <c r="G24" s="115"/>
      <c r="H24" s="19" t="s">
        <v>7</v>
      </c>
      <c r="I24" s="19" t="str">
        <f t="shared" si="1"/>
        <v/>
      </c>
      <c r="J24" s="19" t="str">
        <f t="shared" si="2"/>
        <v/>
      </c>
      <c r="K24" s="19" t="str">
        <f t="shared" si="3"/>
        <v/>
      </c>
      <c r="L24" s="19" t="str">
        <f t="shared" si="4"/>
        <v/>
      </c>
    </row>
    <row r="25" spans="1:12" s="3" customFormat="1">
      <c r="A25" s="116"/>
      <c r="B25" s="117"/>
      <c r="C25" s="118"/>
      <c r="D25" s="148"/>
      <c r="E25" s="120"/>
      <c r="F25" s="121"/>
      <c r="G25" s="122"/>
      <c r="H25" s="19"/>
      <c r="I25" s="19" t="str">
        <f t="shared" si="1"/>
        <v/>
      </c>
      <c r="J25" s="19" t="str">
        <f t="shared" si="2"/>
        <v/>
      </c>
      <c r="K25" s="19" t="str">
        <f t="shared" si="3"/>
        <v/>
      </c>
      <c r="L25" s="19" t="str">
        <f t="shared" si="4"/>
        <v/>
      </c>
    </row>
    <row r="26" spans="1:12" s="2" customFormat="1" ht="22.5" customHeight="1">
      <c r="A26" s="96"/>
      <c r="B26" s="97">
        <v>4.3</v>
      </c>
      <c r="C26" s="98" t="s">
        <v>125</v>
      </c>
      <c r="D26" s="143"/>
      <c r="E26" s="100"/>
      <c r="F26" s="101"/>
      <c r="G26" s="102"/>
      <c r="H26" s="9"/>
      <c r="I26" s="19" t="str">
        <f t="shared" si="1"/>
        <v/>
      </c>
      <c r="J26" s="19" t="str">
        <f t="shared" si="2"/>
        <v/>
      </c>
      <c r="K26" s="19" t="str">
        <f t="shared" si="3"/>
        <v/>
      </c>
      <c r="L26" s="19" t="str">
        <f t="shared" si="4"/>
        <v/>
      </c>
    </row>
    <row r="27" spans="1:12" s="3" customFormat="1" ht="22.5" customHeight="1">
      <c r="A27" s="103"/>
      <c r="B27" s="104" t="s">
        <v>26</v>
      </c>
      <c r="C27" s="105" t="s">
        <v>145</v>
      </c>
      <c r="D27" s="145"/>
      <c r="E27" s="106"/>
      <c r="F27" s="107" t="str">
        <f>IFERROR(AVERAGE(E28:E29),"")</f>
        <v/>
      </c>
      <c r="G27" s="108"/>
      <c r="H27" s="19"/>
      <c r="I27" s="19" t="str">
        <f t="shared" si="1"/>
        <v/>
      </c>
      <c r="J27" s="19" t="str">
        <f t="shared" si="2"/>
        <v/>
      </c>
      <c r="K27" s="19" t="str">
        <f t="shared" si="3"/>
        <v/>
      </c>
      <c r="L27" s="19" t="str">
        <f t="shared" si="4"/>
        <v/>
      </c>
    </row>
    <row r="28" spans="1:12" s="3" customFormat="1" ht="51">
      <c r="A28" s="109"/>
      <c r="B28" s="110" t="s">
        <v>70</v>
      </c>
      <c r="C28" s="111" t="s">
        <v>313</v>
      </c>
      <c r="D28" s="112" t="s">
        <v>72</v>
      </c>
      <c r="E28" s="113"/>
      <c r="F28" s="114"/>
      <c r="G28" s="115"/>
      <c r="H28" s="19" t="s">
        <v>6</v>
      </c>
      <c r="I28" s="19" t="str">
        <f t="shared" si="1"/>
        <v/>
      </c>
      <c r="J28" s="19" t="str">
        <f t="shared" si="2"/>
        <v/>
      </c>
      <c r="K28" s="19" t="str">
        <f t="shared" si="3"/>
        <v/>
      </c>
      <c r="L28" s="19" t="str">
        <f t="shared" si="4"/>
        <v/>
      </c>
    </row>
    <row r="29" spans="1:12" s="3" customFormat="1" ht="25.5">
      <c r="A29" s="109"/>
      <c r="B29" s="110" t="s">
        <v>154</v>
      </c>
      <c r="C29" s="111" t="s">
        <v>314</v>
      </c>
      <c r="D29" s="112" t="s">
        <v>72</v>
      </c>
      <c r="E29" s="113"/>
      <c r="F29" s="114"/>
      <c r="G29" s="115"/>
      <c r="H29" s="19" t="s">
        <v>6</v>
      </c>
      <c r="I29" s="19" t="str">
        <f t="shared" si="1"/>
        <v/>
      </c>
      <c r="J29" s="19" t="str">
        <f t="shared" si="2"/>
        <v/>
      </c>
      <c r="K29" s="19" t="str">
        <f t="shared" si="3"/>
        <v/>
      </c>
      <c r="L29" s="19" t="str">
        <f t="shared" si="4"/>
        <v/>
      </c>
    </row>
    <row r="30" spans="1:12" s="3" customFormat="1" ht="22.5" customHeight="1">
      <c r="A30" s="103"/>
      <c r="B30" s="104" t="s">
        <v>27</v>
      </c>
      <c r="C30" s="105" t="s">
        <v>146</v>
      </c>
      <c r="D30" s="145"/>
      <c r="E30" s="106"/>
      <c r="F30" s="107" t="str">
        <f>IFERROR(AVERAGE(E31),"")</f>
        <v/>
      </c>
      <c r="G30" s="108"/>
      <c r="H30" s="19"/>
      <c r="I30" s="19" t="str">
        <f t="shared" si="1"/>
        <v/>
      </c>
      <c r="J30" s="19" t="str">
        <f t="shared" si="2"/>
        <v/>
      </c>
      <c r="K30" s="19" t="str">
        <f t="shared" si="3"/>
        <v/>
      </c>
      <c r="L30" s="19" t="str">
        <f t="shared" si="4"/>
        <v/>
      </c>
    </row>
    <row r="31" spans="1:12" s="3" customFormat="1" ht="15.75">
      <c r="A31" s="109"/>
      <c r="B31" s="110" t="s">
        <v>70</v>
      </c>
      <c r="C31" s="111" t="s">
        <v>315</v>
      </c>
      <c r="D31" s="112" t="s">
        <v>72</v>
      </c>
      <c r="E31" s="113"/>
      <c r="F31" s="114"/>
      <c r="G31" s="115"/>
      <c r="H31" s="19" t="s">
        <v>7</v>
      </c>
      <c r="I31" s="19" t="str">
        <f t="shared" si="1"/>
        <v/>
      </c>
      <c r="J31" s="19" t="str">
        <f t="shared" si="2"/>
        <v/>
      </c>
      <c r="K31" s="19" t="str">
        <f t="shared" si="3"/>
        <v/>
      </c>
      <c r="L31" s="19" t="str">
        <f t="shared" si="4"/>
        <v/>
      </c>
    </row>
    <row r="32" spans="1:12" s="3" customFormat="1">
      <c r="A32" s="116"/>
      <c r="B32" s="117"/>
      <c r="C32" s="118"/>
      <c r="D32" s="148"/>
      <c r="E32" s="120"/>
      <c r="F32" s="121"/>
      <c r="G32" s="122"/>
      <c r="H32" s="19"/>
      <c r="I32" s="19" t="str">
        <f t="shared" si="1"/>
        <v/>
      </c>
      <c r="J32" s="19" t="str">
        <f t="shared" si="2"/>
        <v/>
      </c>
      <c r="K32" s="19" t="str">
        <f t="shared" si="3"/>
        <v/>
      </c>
      <c r="L32" s="19" t="str">
        <f t="shared" si="4"/>
        <v/>
      </c>
    </row>
    <row r="33" spans="1:12" s="2" customFormat="1" ht="22.5" customHeight="1">
      <c r="A33" s="96"/>
      <c r="B33" s="97">
        <v>4.4000000000000004</v>
      </c>
      <c r="C33" s="98" t="s">
        <v>126</v>
      </c>
      <c r="D33" s="143"/>
      <c r="E33" s="100"/>
      <c r="F33" s="101"/>
      <c r="G33" s="102"/>
      <c r="H33" s="9"/>
      <c r="I33" s="19" t="str">
        <f t="shared" si="1"/>
        <v/>
      </c>
      <c r="J33" s="19" t="str">
        <f t="shared" si="2"/>
        <v/>
      </c>
      <c r="K33" s="19" t="str">
        <f t="shared" si="3"/>
        <v/>
      </c>
      <c r="L33" s="19" t="str">
        <f t="shared" si="4"/>
        <v/>
      </c>
    </row>
    <row r="34" spans="1:12" s="3" customFormat="1" ht="22.5" customHeight="1">
      <c r="A34" s="103"/>
      <c r="B34" s="104" t="s">
        <v>28</v>
      </c>
      <c r="C34" s="105" t="s">
        <v>145</v>
      </c>
      <c r="D34" s="145"/>
      <c r="E34" s="106"/>
      <c r="F34" s="107" t="str">
        <f>IFERROR(AVERAGE(E35:E40),"")</f>
        <v/>
      </c>
      <c r="G34" s="108"/>
      <c r="H34" s="19"/>
      <c r="I34" s="19" t="str">
        <f t="shared" si="1"/>
        <v/>
      </c>
      <c r="J34" s="19" t="str">
        <f t="shared" si="2"/>
        <v/>
      </c>
      <c r="K34" s="19" t="str">
        <f t="shared" si="3"/>
        <v/>
      </c>
      <c r="L34" s="19" t="str">
        <f t="shared" si="4"/>
        <v/>
      </c>
    </row>
    <row r="35" spans="1:12" s="3" customFormat="1" ht="38.25">
      <c r="A35" s="109"/>
      <c r="B35" s="110" t="s">
        <v>70</v>
      </c>
      <c r="C35" s="111" t="s">
        <v>316</v>
      </c>
      <c r="D35" s="112" t="s">
        <v>72</v>
      </c>
      <c r="E35" s="113"/>
      <c r="F35" s="114"/>
      <c r="G35" s="115"/>
      <c r="H35" s="19" t="s">
        <v>6</v>
      </c>
      <c r="I35" s="19" t="str">
        <f t="shared" si="1"/>
        <v/>
      </c>
      <c r="J35" s="19" t="str">
        <f t="shared" si="2"/>
        <v/>
      </c>
      <c r="K35" s="19" t="str">
        <f t="shared" si="3"/>
        <v/>
      </c>
      <c r="L35" s="19" t="str">
        <f t="shared" si="4"/>
        <v/>
      </c>
    </row>
    <row r="36" spans="1:12" s="3" customFormat="1" ht="25.5">
      <c r="A36" s="109"/>
      <c r="B36" s="110" t="s">
        <v>154</v>
      </c>
      <c r="C36" s="111" t="s">
        <v>317</v>
      </c>
      <c r="D36" s="112" t="s">
        <v>72</v>
      </c>
      <c r="E36" s="113"/>
      <c r="F36" s="114"/>
      <c r="G36" s="115"/>
      <c r="H36" s="19" t="s">
        <v>6</v>
      </c>
      <c r="I36" s="19" t="str">
        <f t="shared" si="1"/>
        <v/>
      </c>
      <c r="J36" s="19" t="str">
        <f t="shared" si="2"/>
        <v/>
      </c>
      <c r="K36" s="19" t="str">
        <f t="shared" si="3"/>
        <v/>
      </c>
      <c r="L36" s="19" t="str">
        <f t="shared" si="4"/>
        <v/>
      </c>
    </row>
    <row r="37" spans="1:12" s="3" customFormat="1" ht="25.5">
      <c r="A37" s="109"/>
      <c r="B37" s="110" t="s">
        <v>155</v>
      </c>
      <c r="C37" s="111" t="s">
        <v>318</v>
      </c>
      <c r="D37" s="112" t="s">
        <v>72</v>
      </c>
      <c r="E37" s="113"/>
      <c r="F37" s="114"/>
      <c r="G37" s="115"/>
      <c r="H37" s="19" t="s">
        <v>6</v>
      </c>
      <c r="I37" s="19" t="str">
        <f t="shared" si="1"/>
        <v/>
      </c>
      <c r="J37" s="19" t="str">
        <f t="shared" si="2"/>
        <v/>
      </c>
      <c r="K37" s="19" t="str">
        <f t="shared" si="3"/>
        <v/>
      </c>
      <c r="L37" s="19" t="str">
        <f t="shared" si="4"/>
        <v/>
      </c>
    </row>
    <row r="38" spans="1:12" s="3" customFormat="1" ht="51">
      <c r="A38" s="109"/>
      <c r="B38" s="110" t="s">
        <v>156</v>
      </c>
      <c r="C38" s="111" t="s">
        <v>319</v>
      </c>
      <c r="D38" s="112" t="s">
        <v>72</v>
      </c>
      <c r="E38" s="113"/>
      <c r="F38" s="114"/>
      <c r="G38" s="115"/>
      <c r="H38" s="19" t="s">
        <v>6</v>
      </c>
      <c r="I38" s="19" t="str">
        <f t="shared" si="1"/>
        <v/>
      </c>
      <c r="J38" s="19" t="str">
        <f t="shared" si="2"/>
        <v/>
      </c>
      <c r="K38" s="19" t="str">
        <f t="shared" si="3"/>
        <v/>
      </c>
      <c r="L38" s="19" t="str">
        <f t="shared" si="4"/>
        <v/>
      </c>
    </row>
    <row r="39" spans="1:12" s="3" customFormat="1" ht="38.25">
      <c r="A39" s="109"/>
      <c r="B39" s="110" t="s">
        <v>157</v>
      </c>
      <c r="C39" s="111" t="s">
        <v>320</v>
      </c>
      <c r="D39" s="112" t="s">
        <v>72</v>
      </c>
      <c r="E39" s="113"/>
      <c r="F39" s="114"/>
      <c r="G39" s="115"/>
      <c r="H39" s="19" t="s">
        <v>6</v>
      </c>
      <c r="I39" s="19" t="str">
        <f t="shared" si="1"/>
        <v/>
      </c>
      <c r="J39" s="19" t="str">
        <f t="shared" si="2"/>
        <v/>
      </c>
      <c r="K39" s="19" t="str">
        <f t="shared" si="3"/>
        <v/>
      </c>
      <c r="L39" s="19" t="str">
        <f t="shared" si="4"/>
        <v/>
      </c>
    </row>
    <row r="40" spans="1:12" s="3" customFormat="1" ht="51">
      <c r="A40" s="109"/>
      <c r="B40" s="110" t="s">
        <v>158</v>
      </c>
      <c r="C40" s="111" t="s">
        <v>321</v>
      </c>
      <c r="D40" s="112" t="s">
        <v>72</v>
      </c>
      <c r="E40" s="113"/>
      <c r="F40" s="114"/>
      <c r="G40" s="115"/>
      <c r="H40" s="19" t="s">
        <v>6</v>
      </c>
      <c r="I40" s="19" t="str">
        <f t="shared" si="1"/>
        <v/>
      </c>
      <c r="J40" s="19" t="str">
        <f t="shared" si="2"/>
        <v/>
      </c>
      <c r="K40" s="19" t="str">
        <f t="shared" si="3"/>
        <v/>
      </c>
      <c r="L40" s="19" t="str">
        <f t="shared" si="4"/>
        <v/>
      </c>
    </row>
    <row r="41" spans="1:12" s="3" customFormat="1" ht="22.5" customHeight="1">
      <c r="A41" s="103"/>
      <c r="B41" s="104" t="s">
        <v>29</v>
      </c>
      <c r="C41" s="105" t="s">
        <v>146</v>
      </c>
      <c r="D41" s="145"/>
      <c r="E41" s="106"/>
      <c r="F41" s="107" t="str">
        <f>IFERROR(AVERAGE(E42:E44),"")</f>
        <v/>
      </c>
      <c r="G41" s="108"/>
      <c r="H41" s="19"/>
      <c r="I41" s="19" t="str">
        <f t="shared" si="1"/>
        <v/>
      </c>
      <c r="J41" s="19" t="str">
        <f t="shared" si="2"/>
        <v/>
      </c>
      <c r="K41" s="19" t="str">
        <f t="shared" si="3"/>
        <v/>
      </c>
      <c r="L41" s="19" t="str">
        <f t="shared" si="4"/>
        <v/>
      </c>
    </row>
    <row r="42" spans="1:12" s="3" customFormat="1" ht="38.25">
      <c r="A42" s="109"/>
      <c r="B42" s="110" t="s">
        <v>70</v>
      </c>
      <c r="C42" s="111" t="s">
        <v>322</v>
      </c>
      <c r="D42" s="112" t="s">
        <v>72</v>
      </c>
      <c r="E42" s="113"/>
      <c r="F42" s="114"/>
      <c r="G42" s="115"/>
      <c r="H42" s="19" t="s">
        <v>7</v>
      </c>
      <c r="I42" s="19" t="str">
        <f t="shared" si="1"/>
        <v/>
      </c>
      <c r="J42" s="19" t="str">
        <f t="shared" si="2"/>
        <v/>
      </c>
      <c r="K42" s="19" t="str">
        <f t="shared" si="3"/>
        <v/>
      </c>
      <c r="L42" s="19" t="str">
        <f t="shared" si="4"/>
        <v/>
      </c>
    </row>
    <row r="43" spans="1:12" s="3" customFormat="1" ht="38.25">
      <c r="A43" s="109"/>
      <c r="B43" s="110" t="s">
        <v>154</v>
      </c>
      <c r="C43" s="111" t="s">
        <v>323</v>
      </c>
      <c r="D43" s="112" t="s">
        <v>72</v>
      </c>
      <c r="E43" s="113"/>
      <c r="F43" s="114"/>
      <c r="G43" s="115"/>
      <c r="H43" s="19" t="s">
        <v>7</v>
      </c>
      <c r="I43" s="19" t="str">
        <f t="shared" si="1"/>
        <v/>
      </c>
      <c r="J43" s="19" t="str">
        <f t="shared" si="2"/>
        <v/>
      </c>
      <c r="K43" s="19" t="str">
        <f t="shared" si="3"/>
        <v/>
      </c>
      <c r="L43" s="19" t="str">
        <f t="shared" si="4"/>
        <v/>
      </c>
    </row>
    <row r="44" spans="1:12" s="3" customFormat="1" ht="38.25">
      <c r="A44" s="109"/>
      <c r="B44" s="110" t="s">
        <v>155</v>
      </c>
      <c r="C44" s="111" t="s">
        <v>324</v>
      </c>
      <c r="D44" s="112" t="s">
        <v>72</v>
      </c>
      <c r="E44" s="113"/>
      <c r="F44" s="114"/>
      <c r="G44" s="115"/>
      <c r="H44" s="19" t="s">
        <v>7</v>
      </c>
      <c r="I44" s="19" t="str">
        <f t="shared" si="1"/>
        <v/>
      </c>
      <c r="J44" s="19" t="str">
        <f t="shared" si="2"/>
        <v/>
      </c>
      <c r="K44" s="19" t="str">
        <f t="shared" si="3"/>
        <v/>
      </c>
      <c r="L44" s="19" t="str">
        <f t="shared" si="4"/>
        <v/>
      </c>
    </row>
    <row r="45" spans="1:12">
      <c r="A45" s="116"/>
      <c r="B45" s="117"/>
      <c r="C45" s="118"/>
      <c r="D45" s="148"/>
      <c r="E45" s="120"/>
      <c r="F45" s="121"/>
      <c r="G45" s="122"/>
      <c r="I45" s="19" t="str">
        <f t="shared" si="1"/>
        <v/>
      </c>
      <c r="J45" s="19" t="str">
        <f t="shared" si="2"/>
        <v/>
      </c>
      <c r="K45" s="19" t="str">
        <f t="shared" si="3"/>
        <v/>
      </c>
      <c r="L45" s="19" t="str">
        <f t="shared" si="4"/>
        <v/>
      </c>
    </row>
    <row r="46" spans="1:12" s="2" customFormat="1" ht="22.5" customHeight="1">
      <c r="A46" s="96"/>
      <c r="B46" s="97">
        <v>4.5</v>
      </c>
      <c r="C46" s="98" t="s">
        <v>127</v>
      </c>
      <c r="D46" s="143"/>
      <c r="E46" s="100"/>
      <c r="F46" s="101"/>
      <c r="G46" s="102"/>
      <c r="H46" s="9"/>
      <c r="I46" s="19" t="str">
        <f t="shared" si="1"/>
        <v/>
      </c>
      <c r="J46" s="19" t="str">
        <f t="shared" si="2"/>
        <v/>
      </c>
      <c r="K46" s="19" t="str">
        <f t="shared" si="3"/>
        <v/>
      </c>
      <c r="L46" s="19" t="str">
        <f t="shared" si="4"/>
        <v/>
      </c>
    </row>
    <row r="47" spans="1:12" s="3" customFormat="1" ht="22.5" customHeight="1">
      <c r="A47" s="103"/>
      <c r="B47" s="104" t="s">
        <v>30</v>
      </c>
      <c r="C47" s="105" t="s">
        <v>145</v>
      </c>
      <c r="D47" s="145"/>
      <c r="E47" s="106"/>
      <c r="F47" s="107" t="str">
        <f>IFERROR(AVERAGE(E48:E49),"")</f>
        <v/>
      </c>
      <c r="G47" s="108"/>
      <c r="H47" s="19"/>
      <c r="I47" s="19" t="str">
        <f t="shared" si="1"/>
        <v/>
      </c>
      <c r="J47" s="19" t="str">
        <f t="shared" si="2"/>
        <v/>
      </c>
      <c r="K47" s="19" t="str">
        <f t="shared" si="3"/>
        <v/>
      </c>
      <c r="L47" s="19" t="str">
        <f t="shared" si="4"/>
        <v/>
      </c>
    </row>
    <row r="48" spans="1:12" s="3" customFormat="1" ht="38.25">
      <c r="A48" s="109"/>
      <c r="B48" s="110" t="s">
        <v>70</v>
      </c>
      <c r="C48" s="111" t="s">
        <v>325</v>
      </c>
      <c r="D48" s="112" t="s">
        <v>72</v>
      </c>
      <c r="E48" s="113"/>
      <c r="F48" s="114"/>
      <c r="G48" s="115"/>
      <c r="H48" s="19" t="s">
        <v>6</v>
      </c>
      <c r="I48" s="19" t="str">
        <f t="shared" si="1"/>
        <v/>
      </c>
      <c r="J48" s="19" t="str">
        <f t="shared" si="2"/>
        <v/>
      </c>
      <c r="K48" s="19" t="str">
        <f t="shared" si="3"/>
        <v/>
      </c>
      <c r="L48" s="19" t="str">
        <f t="shared" si="4"/>
        <v/>
      </c>
    </row>
    <row r="49" spans="1:12" s="3" customFormat="1" ht="38.25">
      <c r="A49" s="109"/>
      <c r="B49" s="110" t="s">
        <v>154</v>
      </c>
      <c r="C49" s="111" t="s">
        <v>326</v>
      </c>
      <c r="D49" s="112" t="s">
        <v>72</v>
      </c>
      <c r="E49" s="113"/>
      <c r="F49" s="114"/>
      <c r="G49" s="115"/>
      <c r="H49" s="19" t="s">
        <v>6</v>
      </c>
      <c r="I49" s="19" t="str">
        <f t="shared" si="1"/>
        <v/>
      </c>
      <c r="J49" s="19" t="str">
        <f t="shared" si="2"/>
        <v/>
      </c>
      <c r="K49" s="19" t="str">
        <f t="shared" si="3"/>
        <v/>
      </c>
      <c r="L49" s="19" t="str">
        <f t="shared" si="4"/>
        <v/>
      </c>
    </row>
    <row r="50" spans="1:12" s="3" customFormat="1" ht="22.5" customHeight="1">
      <c r="A50" s="103"/>
      <c r="B50" s="104" t="s">
        <v>31</v>
      </c>
      <c r="C50" s="105" t="s">
        <v>146</v>
      </c>
      <c r="D50" s="145"/>
      <c r="E50" s="106"/>
      <c r="F50" s="107" t="str">
        <f>IFERROR(AVERAGE(E51:E53),"")</f>
        <v/>
      </c>
      <c r="G50" s="108"/>
      <c r="H50" s="19"/>
      <c r="I50" s="19" t="str">
        <f t="shared" si="1"/>
        <v/>
      </c>
      <c r="J50" s="19" t="str">
        <f t="shared" si="2"/>
        <v/>
      </c>
      <c r="K50" s="19" t="str">
        <f t="shared" si="3"/>
        <v/>
      </c>
      <c r="L50" s="19" t="str">
        <f t="shared" si="4"/>
        <v/>
      </c>
    </row>
    <row r="51" spans="1:12" s="3" customFormat="1" ht="15.75">
      <c r="A51" s="109"/>
      <c r="B51" s="110" t="s">
        <v>70</v>
      </c>
      <c r="C51" s="111" t="s">
        <v>327</v>
      </c>
      <c r="D51" s="112" t="s">
        <v>72</v>
      </c>
      <c r="E51" s="113"/>
      <c r="F51" s="114"/>
      <c r="G51" s="115"/>
      <c r="H51" s="19" t="s">
        <v>7</v>
      </c>
      <c r="I51" s="19" t="str">
        <f t="shared" si="1"/>
        <v/>
      </c>
      <c r="J51" s="19" t="str">
        <f t="shared" si="2"/>
        <v/>
      </c>
      <c r="K51" s="19" t="str">
        <f t="shared" si="3"/>
        <v/>
      </c>
      <c r="L51" s="19" t="str">
        <f t="shared" si="4"/>
        <v/>
      </c>
    </row>
    <row r="52" spans="1:12" s="3" customFormat="1" ht="38.25">
      <c r="A52" s="109"/>
      <c r="B52" s="110" t="s">
        <v>154</v>
      </c>
      <c r="C52" s="111" t="s">
        <v>328</v>
      </c>
      <c r="D52" s="112" t="s">
        <v>72</v>
      </c>
      <c r="E52" s="113"/>
      <c r="F52" s="114"/>
      <c r="G52" s="115"/>
      <c r="H52" s="19" t="s">
        <v>7</v>
      </c>
      <c r="I52" s="19" t="str">
        <f t="shared" si="1"/>
        <v/>
      </c>
      <c r="J52" s="19" t="str">
        <f t="shared" si="2"/>
        <v/>
      </c>
      <c r="K52" s="19" t="str">
        <f t="shared" si="3"/>
        <v/>
      </c>
      <c r="L52" s="19" t="str">
        <f t="shared" si="4"/>
        <v/>
      </c>
    </row>
    <row r="53" spans="1:12" s="3" customFormat="1" ht="25.5">
      <c r="A53" s="109"/>
      <c r="B53" s="110" t="s">
        <v>155</v>
      </c>
      <c r="C53" s="111" t="s">
        <v>329</v>
      </c>
      <c r="D53" s="112" t="s">
        <v>72</v>
      </c>
      <c r="E53" s="113"/>
      <c r="F53" s="114"/>
      <c r="G53" s="115"/>
      <c r="H53" s="19" t="s">
        <v>7</v>
      </c>
      <c r="I53" s="19" t="str">
        <f t="shared" si="1"/>
        <v/>
      </c>
      <c r="J53" s="19" t="str">
        <f t="shared" si="2"/>
        <v/>
      </c>
      <c r="K53" s="19" t="str">
        <f t="shared" si="3"/>
        <v/>
      </c>
      <c r="L53" s="19" t="str">
        <f t="shared" si="4"/>
        <v/>
      </c>
    </row>
    <row r="54" spans="1:12">
      <c r="A54" s="116"/>
      <c r="B54" s="117"/>
      <c r="C54" s="118"/>
      <c r="D54" s="148"/>
      <c r="E54" s="120"/>
      <c r="F54" s="121"/>
      <c r="G54" s="122"/>
      <c r="I54" s="19" t="str">
        <f t="shared" si="1"/>
        <v/>
      </c>
      <c r="J54" s="19" t="str">
        <f t="shared" si="2"/>
        <v/>
      </c>
      <c r="K54" s="19" t="str">
        <f t="shared" si="3"/>
        <v/>
      </c>
      <c r="L54" s="19" t="str">
        <f t="shared" si="4"/>
        <v/>
      </c>
    </row>
    <row r="55" spans="1:12" s="2" customFormat="1" ht="22.5" customHeight="1">
      <c r="A55" s="96"/>
      <c r="B55" s="97">
        <v>4.5999999999999996</v>
      </c>
      <c r="C55" s="98" t="s">
        <v>4</v>
      </c>
      <c r="D55" s="143"/>
      <c r="E55" s="100"/>
      <c r="F55" s="101"/>
      <c r="G55" s="102"/>
      <c r="H55" s="9"/>
      <c r="I55" s="19" t="str">
        <f t="shared" si="1"/>
        <v/>
      </c>
      <c r="J55" s="19" t="str">
        <f t="shared" si="2"/>
        <v/>
      </c>
      <c r="K55" s="19" t="str">
        <f t="shared" si="3"/>
        <v/>
      </c>
      <c r="L55" s="19" t="str">
        <f t="shared" si="4"/>
        <v/>
      </c>
    </row>
    <row r="56" spans="1:12" s="3" customFormat="1" ht="22.5" customHeight="1">
      <c r="A56" s="103"/>
      <c r="B56" s="104" t="s">
        <v>32</v>
      </c>
      <c r="C56" s="105" t="s">
        <v>145</v>
      </c>
      <c r="D56" s="145"/>
      <c r="E56" s="106"/>
      <c r="F56" s="176"/>
      <c r="G56" s="108"/>
      <c r="H56" s="19"/>
      <c r="I56" s="19" t="str">
        <f t="shared" si="1"/>
        <v/>
      </c>
      <c r="J56" s="19" t="str">
        <f t="shared" si="2"/>
        <v/>
      </c>
      <c r="K56" s="19" t="str">
        <f t="shared" si="3"/>
        <v/>
      </c>
      <c r="L56" s="19" t="str">
        <f t="shared" si="4"/>
        <v/>
      </c>
    </row>
    <row r="57" spans="1:12" s="3" customFormat="1" ht="15.75">
      <c r="A57" s="109"/>
      <c r="B57" s="177"/>
      <c r="C57" s="178" t="s">
        <v>150</v>
      </c>
      <c r="D57" s="179"/>
      <c r="E57" s="180"/>
      <c r="F57" s="181"/>
      <c r="G57" s="115"/>
      <c r="H57" s="19"/>
      <c r="I57" s="19" t="str">
        <f t="shared" si="1"/>
        <v/>
      </c>
      <c r="J57" s="19" t="str">
        <f t="shared" si="2"/>
        <v/>
      </c>
      <c r="K57" s="19" t="str">
        <f t="shared" si="3"/>
        <v/>
      </c>
      <c r="L57" s="19" t="str">
        <f t="shared" si="4"/>
        <v/>
      </c>
    </row>
    <row r="58" spans="1:12" s="3" customFormat="1" ht="22.5" customHeight="1">
      <c r="A58" s="103"/>
      <c r="B58" s="104" t="s">
        <v>33</v>
      </c>
      <c r="C58" s="105" t="s">
        <v>146</v>
      </c>
      <c r="D58" s="145"/>
      <c r="E58" s="106"/>
      <c r="F58" s="107" t="str">
        <f>IFERROR(AVERAGE(E59:E61),"")</f>
        <v/>
      </c>
      <c r="G58" s="108"/>
      <c r="H58" s="19"/>
      <c r="I58" s="19" t="str">
        <f t="shared" ref="I58:I61" si="6">IF(ISBLANK(E58),"",H58)</f>
        <v/>
      </c>
      <c r="J58" s="19" t="str">
        <f t="shared" si="2"/>
        <v/>
      </c>
      <c r="K58" s="19" t="str">
        <f t="shared" si="3"/>
        <v/>
      </c>
      <c r="L58" s="19" t="str">
        <f t="shared" si="4"/>
        <v/>
      </c>
    </row>
    <row r="59" spans="1:12" s="3" customFormat="1" ht="15.75">
      <c r="A59" s="109"/>
      <c r="B59" s="110" t="s">
        <v>70</v>
      </c>
      <c r="C59" s="111" t="s">
        <v>330</v>
      </c>
      <c r="D59" s="112" t="s">
        <v>72</v>
      </c>
      <c r="E59" s="113"/>
      <c r="F59" s="114"/>
      <c r="G59" s="115"/>
      <c r="H59" s="19" t="s">
        <v>7</v>
      </c>
      <c r="I59" s="19" t="str">
        <f t="shared" si="6"/>
        <v/>
      </c>
      <c r="J59" s="19" t="str">
        <f t="shared" si="2"/>
        <v/>
      </c>
      <c r="K59" s="19" t="str">
        <f t="shared" si="3"/>
        <v/>
      </c>
      <c r="L59" s="19" t="str">
        <f t="shared" si="4"/>
        <v/>
      </c>
    </row>
    <row r="60" spans="1:12" s="3" customFormat="1" ht="38.25">
      <c r="A60" s="109"/>
      <c r="B60" s="110" t="s">
        <v>154</v>
      </c>
      <c r="C60" s="111" t="s">
        <v>331</v>
      </c>
      <c r="D60" s="112" t="s">
        <v>72</v>
      </c>
      <c r="E60" s="113"/>
      <c r="F60" s="114"/>
      <c r="G60" s="115"/>
      <c r="H60" s="19" t="s">
        <v>7</v>
      </c>
      <c r="I60" s="19" t="str">
        <f t="shared" ref="I60" si="7">IF(ISBLANK(E60),"",H60)</f>
        <v/>
      </c>
      <c r="J60" s="19" t="str">
        <f t="shared" si="2"/>
        <v/>
      </c>
      <c r="K60" s="19" t="str">
        <f t="shared" si="3"/>
        <v/>
      </c>
      <c r="L60" s="19" t="str">
        <f t="shared" si="4"/>
        <v/>
      </c>
    </row>
    <row r="61" spans="1:12" s="3" customFormat="1" ht="25.5">
      <c r="A61" s="109"/>
      <c r="B61" s="110" t="s">
        <v>155</v>
      </c>
      <c r="C61" s="111" t="s">
        <v>332</v>
      </c>
      <c r="D61" s="112" t="s">
        <v>72</v>
      </c>
      <c r="E61" s="113"/>
      <c r="F61" s="114"/>
      <c r="G61" s="115"/>
      <c r="H61" s="19" t="s">
        <v>7</v>
      </c>
      <c r="I61" s="19" t="str">
        <f t="shared" si="6"/>
        <v/>
      </c>
      <c r="J61" s="19" t="str">
        <f t="shared" si="2"/>
        <v/>
      </c>
      <c r="K61" s="19" t="str">
        <f t="shared" si="3"/>
        <v/>
      </c>
      <c r="L61" s="19" t="str">
        <f t="shared" si="4"/>
        <v/>
      </c>
    </row>
    <row r="62" spans="1:12">
      <c r="A62" s="116"/>
      <c r="B62" s="117"/>
      <c r="C62" s="118"/>
      <c r="D62" s="152"/>
      <c r="E62" s="121"/>
      <c r="F62" s="121"/>
      <c r="G62" s="122"/>
    </row>
    <row r="63" spans="1:12" ht="9" customHeight="1">
      <c r="A63" s="123"/>
      <c r="B63" s="124"/>
      <c r="C63" s="125"/>
      <c r="D63" s="153"/>
      <c r="E63" s="125"/>
      <c r="F63" s="125"/>
      <c r="G63" s="126"/>
    </row>
    <row r="64" spans="1:12" s="1" customFormat="1" ht="19.5" customHeight="1">
      <c r="A64" s="127"/>
      <c r="B64" s="128"/>
      <c r="C64" s="129" t="s">
        <v>147</v>
      </c>
      <c r="D64" s="155"/>
      <c r="E64" s="130">
        <f>H64</f>
        <v>21</v>
      </c>
      <c r="F64" s="131" t="str">
        <f>IFERROR(AVERAGEIF(H4:H62,"B",E4:E62),"")</f>
        <v/>
      </c>
      <c r="G64" s="132"/>
      <c r="H64" s="21">
        <f>COUNTIF(H4:H61,"B")</f>
        <v>21</v>
      </c>
      <c r="I64" s="21">
        <f>COUNTIF(I4:I61,"B")</f>
        <v>0</v>
      </c>
      <c r="J64" s="21">
        <f t="shared" ref="J64:L64" si="8">COUNTIF(J4:J61,"B")</f>
        <v>0</v>
      </c>
      <c r="K64" s="21">
        <f t="shared" si="8"/>
        <v>0</v>
      </c>
      <c r="L64" s="21">
        <f t="shared" si="8"/>
        <v>0</v>
      </c>
    </row>
    <row r="65" spans="1:12" s="1" customFormat="1" ht="19.5" customHeight="1">
      <c r="A65" s="127"/>
      <c r="B65" s="128"/>
      <c r="C65" s="129" t="s">
        <v>148</v>
      </c>
      <c r="D65" s="155"/>
      <c r="E65" s="130">
        <f>H65</f>
        <v>13</v>
      </c>
      <c r="F65" s="131" t="str">
        <f>IFERROR(AVERAGEIF(H4:H62,"E",E4:E62),"")</f>
        <v/>
      </c>
      <c r="G65" s="132"/>
      <c r="H65" s="21">
        <f>COUNTIF(H4:H61,"E")</f>
        <v>13</v>
      </c>
      <c r="I65" s="21">
        <f>COUNTIF(I4:I61,"E")</f>
        <v>0</v>
      </c>
      <c r="J65" s="21">
        <f t="shared" ref="J65:L65" si="9">COUNTIF(J4:J61,"E")</f>
        <v>0</v>
      </c>
      <c r="K65" s="21">
        <f t="shared" si="9"/>
        <v>0</v>
      </c>
      <c r="L65" s="21">
        <f t="shared" si="9"/>
        <v>0</v>
      </c>
    </row>
    <row r="66" spans="1:12" ht="9" customHeight="1">
      <c r="A66" s="133"/>
      <c r="B66" s="134"/>
      <c r="C66" s="135"/>
      <c r="D66" s="157"/>
      <c r="E66" s="135"/>
      <c r="F66" s="135"/>
      <c r="G66" s="136"/>
    </row>
    <row r="68" spans="1:12" ht="15.75" customHeight="1"/>
  </sheetData>
  <mergeCells count="1">
    <mergeCell ref="A1:G1"/>
  </mergeCells>
  <phoneticPr fontId="7" type="noConversion"/>
  <conditionalFormatting sqref="F64:F65 F58 F50 F47 F21 F23 F27 F30 F34 F41 F16 F5">
    <cfRule type="cellIs" dxfId="284" priority="112" operator="equal">
      <formula>0</formula>
    </cfRule>
    <cfRule type="cellIs" dxfId="283" priority="113" operator="equal">
      <formula>""</formula>
    </cfRule>
    <cfRule type="colorScale" priority="114">
      <colorScale>
        <cfvo type="num" val="1"/>
        <cfvo type="num" val="3"/>
        <cfvo type="num" val="5"/>
        <color rgb="FFFFCCCC"/>
        <color rgb="FFFFFFCC"/>
        <color rgb="FFCCFFCC"/>
      </colorScale>
    </cfRule>
  </conditionalFormatting>
  <conditionalFormatting sqref="E6:E15">
    <cfRule type="cellIs" dxfId="282" priority="97" operator="equal">
      <formula>0</formula>
    </cfRule>
    <cfRule type="cellIs" dxfId="281" priority="98" operator="equal">
      <formula>""</formula>
    </cfRule>
    <cfRule type="colorScale" priority="99">
      <colorScale>
        <cfvo type="num" val="1"/>
        <cfvo type="num" val="3"/>
        <cfvo type="num" val="5"/>
        <color rgb="FFFFCCCC"/>
        <color rgb="FFFFFFCC"/>
        <color rgb="FFCCFFCC"/>
      </colorScale>
    </cfRule>
  </conditionalFormatting>
  <conditionalFormatting sqref="E6:E15">
    <cfRule type="cellIs" dxfId="280" priority="96" operator="notBetween">
      <formula>1</formula>
      <formula>5</formula>
    </cfRule>
  </conditionalFormatting>
  <conditionalFormatting sqref="E6:E15">
    <cfRule type="cellIs" dxfId="279" priority="93" operator="equal">
      <formula>0</formula>
    </cfRule>
    <cfRule type="cellIs" dxfId="278" priority="94" operator="equal">
      <formula>""</formula>
    </cfRule>
    <cfRule type="colorScale" priority="95">
      <colorScale>
        <cfvo type="num" val="1"/>
        <cfvo type="num" val="3"/>
        <cfvo type="num" val="5"/>
        <color rgb="FFFFCCCC"/>
        <color rgb="FFFFFFCC"/>
        <color rgb="FFCCFFCC"/>
      </colorScale>
    </cfRule>
  </conditionalFormatting>
  <conditionalFormatting sqref="E6:E15">
    <cfRule type="cellIs" dxfId="277" priority="92" operator="notBetween">
      <formula>1</formula>
      <formula>5</formula>
    </cfRule>
  </conditionalFormatting>
  <conditionalFormatting sqref="E6:E15">
    <cfRule type="expression" dxfId="276" priority="91">
      <formula>IF(E6-ROUND(E6,0)&lt;&gt;0,TRUE,FALSE)</formula>
    </cfRule>
  </conditionalFormatting>
  <conditionalFormatting sqref="E17:E18">
    <cfRule type="cellIs" dxfId="275" priority="88" operator="equal">
      <formula>0</formula>
    </cfRule>
    <cfRule type="cellIs" dxfId="274" priority="89" operator="equal">
      <formula>""</formula>
    </cfRule>
    <cfRule type="colorScale" priority="90">
      <colorScale>
        <cfvo type="num" val="1"/>
        <cfvo type="num" val="3"/>
        <cfvo type="num" val="5"/>
        <color rgb="FFFFCCCC"/>
        <color rgb="FFFFFFCC"/>
        <color rgb="FFCCFFCC"/>
      </colorScale>
    </cfRule>
  </conditionalFormatting>
  <conditionalFormatting sqref="E17:E18">
    <cfRule type="cellIs" dxfId="273" priority="87" operator="notBetween">
      <formula>1</formula>
      <formula>5</formula>
    </cfRule>
  </conditionalFormatting>
  <conditionalFormatting sqref="E17:E18">
    <cfRule type="cellIs" dxfId="272" priority="84" operator="equal">
      <formula>0</formula>
    </cfRule>
    <cfRule type="cellIs" dxfId="271" priority="85" operator="equal">
      <formula>""</formula>
    </cfRule>
    <cfRule type="colorScale" priority="86">
      <colorScale>
        <cfvo type="num" val="1"/>
        <cfvo type="num" val="3"/>
        <cfvo type="num" val="5"/>
        <color rgb="FFFFCCCC"/>
        <color rgb="FFFFFFCC"/>
        <color rgb="FFCCFFCC"/>
      </colorScale>
    </cfRule>
  </conditionalFormatting>
  <conditionalFormatting sqref="E17:E18">
    <cfRule type="cellIs" dxfId="270" priority="83" operator="notBetween">
      <formula>1</formula>
      <formula>5</formula>
    </cfRule>
  </conditionalFormatting>
  <conditionalFormatting sqref="E17:E18">
    <cfRule type="expression" dxfId="269" priority="82">
      <formula>IF(E17-ROUND(E17,0)&lt;&gt;0,TRUE,FALSE)</formula>
    </cfRule>
  </conditionalFormatting>
  <conditionalFormatting sqref="E22">
    <cfRule type="cellIs" dxfId="268" priority="79" operator="equal">
      <formula>0</formula>
    </cfRule>
    <cfRule type="cellIs" dxfId="267" priority="80" operator="equal">
      <formula>""</formula>
    </cfRule>
    <cfRule type="colorScale" priority="81">
      <colorScale>
        <cfvo type="num" val="1"/>
        <cfvo type="num" val="3"/>
        <cfvo type="num" val="5"/>
        <color rgb="FFFFCCCC"/>
        <color rgb="FFFFFFCC"/>
        <color rgb="FFCCFFCC"/>
      </colorScale>
    </cfRule>
  </conditionalFormatting>
  <conditionalFormatting sqref="E22">
    <cfRule type="cellIs" dxfId="266" priority="78" operator="notBetween">
      <formula>1</formula>
      <formula>5</formula>
    </cfRule>
  </conditionalFormatting>
  <conditionalFormatting sqref="E22">
    <cfRule type="cellIs" dxfId="265" priority="75" operator="equal">
      <formula>0</formula>
    </cfRule>
    <cfRule type="cellIs" dxfId="264" priority="76" operator="equal">
      <formula>""</formula>
    </cfRule>
    <cfRule type="colorScale" priority="77">
      <colorScale>
        <cfvo type="num" val="1"/>
        <cfvo type="num" val="3"/>
        <cfvo type="num" val="5"/>
        <color rgb="FFFFCCCC"/>
        <color rgb="FFFFFFCC"/>
        <color rgb="FFCCFFCC"/>
      </colorScale>
    </cfRule>
  </conditionalFormatting>
  <conditionalFormatting sqref="E22">
    <cfRule type="cellIs" dxfId="263" priority="74" operator="notBetween">
      <formula>1</formula>
      <formula>5</formula>
    </cfRule>
  </conditionalFormatting>
  <conditionalFormatting sqref="E22">
    <cfRule type="expression" dxfId="262" priority="73">
      <formula>IF(E22-ROUND(E22,0)&lt;&gt;0,TRUE,FALSE)</formula>
    </cfRule>
  </conditionalFormatting>
  <conditionalFormatting sqref="E24">
    <cfRule type="cellIs" dxfId="261" priority="70" operator="equal">
      <formula>0</formula>
    </cfRule>
    <cfRule type="cellIs" dxfId="260" priority="71" operator="equal">
      <formula>""</formula>
    </cfRule>
    <cfRule type="colorScale" priority="72">
      <colorScale>
        <cfvo type="num" val="1"/>
        <cfvo type="num" val="3"/>
        <cfvo type="num" val="5"/>
        <color rgb="FFFFCCCC"/>
        <color rgb="FFFFFFCC"/>
        <color rgb="FFCCFFCC"/>
      </colorScale>
    </cfRule>
  </conditionalFormatting>
  <conditionalFormatting sqref="E24">
    <cfRule type="cellIs" dxfId="259" priority="69" operator="notBetween">
      <formula>1</formula>
      <formula>5</formula>
    </cfRule>
  </conditionalFormatting>
  <conditionalFormatting sqref="E24">
    <cfRule type="cellIs" dxfId="258" priority="66" operator="equal">
      <formula>0</formula>
    </cfRule>
    <cfRule type="cellIs" dxfId="257" priority="67" operator="equal">
      <formula>""</formula>
    </cfRule>
    <cfRule type="colorScale" priority="68">
      <colorScale>
        <cfvo type="num" val="1"/>
        <cfvo type="num" val="3"/>
        <cfvo type="num" val="5"/>
        <color rgb="FFFFCCCC"/>
        <color rgb="FFFFFFCC"/>
        <color rgb="FFCCFFCC"/>
      </colorScale>
    </cfRule>
  </conditionalFormatting>
  <conditionalFormatting sqref="E24">
    <cfRule type="cellIs" dxfId="256" priority="65" operator="notBetween">
      <formula>1</formula>
      <formula>5</formula>
    </cfRule>
  </conditionalFormatting>
  <conditionalFormatting sqref="E24">
    <cfRule type="expression" dxfId="255" priority="64">
      <formula>IF(E24-ROUND(E24,0)&lt;&gt;0,TRUE,FALSE)</formula>
    </cfRule>
  </conditionalFormatting>
  <conditionalFormatting sqref="E28:E29">
    <cfRule type="cellIs" dxfId="254" priority="61" operator="equal">
      <formula>0</formula>
    </cfRule>
    <cfRule type="cellIs" dxfId="253" priority="62" operator="equal">
      <formula>""</formula>
    </cfRule>
    <cfRule type="colorScale" priority="63">
      <colorScale>
        <cfvo type="num" val="1"/>
        <cfvo type="num" val="3"/>
        <cfvo type="num" val="5"/>
        <color rgb="FFFFCCCC"/>
        <color rgb="FFFFFFCC"/>
        <color rgb="FFCCFFCC"/>
      </colorScale>
    </cfRule>
  </conditionalFormatting>
  <conditionalFormatting sqref="E28:E29">
    <cfRule type="cellIs" dxfId="252" priority="60" operator="notBetween">
      <formula>1</formula>
      <formula>5</formula>
    </cfRule>
  </conditionalFormatting>
  <conditionalFormatting sqref="E28:E29">
    <cfRule type="cellIs" dxfId="251" priority="57" operator="equal">
      <formula>0</formula>
    </cfRule>
    <cfRule type="cellIs" dxfId="250" priority="58" operator="equal">
      <formula>""</formula>
    </cfRule>
    <cfRule type="colorScale" priority="59">
      <colorScale>
        <cfvo type="num" val="1"/>
        <cfvo type="num" val="3"/>
        <cfvo type="num" val="5"/>
        <color rgb="FFFFCCCC"/>
        <color rgb="FFFFFFCC"/>
        <color rgb="FFCCFFCC"/>
      </colorScale>
    </cfRule>
  </conditionalFormatting>
  <conditionalFormatting sqref="E28:E29">
    <cfRule type="cellIs" dxfId="249" priority="56" operator="notBetween">
      <formula>1</formula>
      <formula>5</formula>
    </cfRule>
  </conditionalFormatting>
  <conditionalFormatting sqref="E28:E29">
    <cfRule type="expression" dxfId="248" priority="55">
      <formula>IF(E28-ROUND(E28,0)&lt;&gt;0,TRUE,FALSE)</formula>
    </cfRule>
  </conditionalFormatting>
  <conditionalFormatting sqref="E31">
    <cfRule type="cellIs" dxfId="247" priority="52" operator="equal">
      <formula>0</formula>
    </cfRule>
    <cfRule type="cellIs" dxfId="246" priority="53" operator="equal">
      <formula>""</formula>
    </cfRule>
    <cfRule type="colorScale" priority="54">
      <colorScale>
        <cfvo type="num" val="1"/>
        <cfvo type="num" val="3"/>
        <cfvo type="num" val="5"/>
        <color rgb="FFFFCCCC"/>
        <color rgb="FFFFFFCC"/>
        <color rgb="FFCCFFCC"/>
      </colorScale>
    </cfRule>
  </conditionalFormatting>
  <conditionalFormatting sqref="E31">
    <cfRule type="cellIs" dxfId="245" priority="51" operator="notBetween">
      <formula>1</formula>
      <formula>5</formula>
    </cfRule>
  </conditionalFormatting>
  <conditionalFormatting sqref="E31">
    <cfRule type="cellIs" dxfId="244" priority="48" operator="equal">
      <formula>0</formula>
    </cfRule>
    <cfRule type="cellIs" dxfId="243" priority="49" operator="equal">
      <formula>""</formula>
    </cfRule>
    <cfRule type="colorScale" priority="50">
      <colorScale>
        <cfvo type="num" val="1"/>
        <cfvo type="num" val="3"/>
        <cfvo type="num" val="5"/>
        <color rgb="FFFFCCCC"/>
        <color rgb="FFFFFFCC"/>
        <color rgb="FFCCFFCC"/>
      </colorScale>
    </cfRule>
  </conditionalFormatting>
  <conditionalFormatting sqref="E31">
    <cfRule type="cellIs" dxfId="242" priority="47" operator="notBetween">
      <formula>1</formula>
      <formula>5</formula>
    </cfRule>
  </conditionalFormatting>
  <conditionalFormatting sqref="E31">
    <cfRule type="expression" dxfId="241" priority="46">
      <formula>IF(E31-ROUND(E31,0)&lt;&gt;0,TRUE,FALSE)</formula>
    </cfRule>
  </conditionalFormatting>
  <conditionalFormatting sqref="E35:E40">
    <cfRule type="cellIs" dxfId="240" priority="43" operator="equal">
      <formula>0</formula>
    </cfRule>
    <cfRule type="cellIs" dxfId="239" priority="44" operator="equal">
      <formula>""</formula>
    </cfRule>
    <cfRule type="colorScale" priority="45">
      <colorScale>
        <cfvo type="num" val="1"/>
        <cfvo type="num" val="3"/>
        <cfvo type="num" val="5"/>
        <color rgb="FFFFCCCC"/>
        <color rgb="FFFFFFCC"/>
        <color rgb="FFCCFFCC"/>
      </colorScale>
    </cfRule>
  </conditionalFormatting>
  <conditionalFormatting sqref="E35:E40">
    <cfRule type="cellIs" dxfId="238" priority="42" operator="notBetween">
      <formula>1</formula>
      <formula>5</formula>
    </cfRule>
  </conditionalFormatting>
  <conditionalFormatting sqref="E35:E40">
    <cfRule type="cellIs" dxfId="237" priority="39" operator="equal">
      <formula>0</formula>
    </cfRule>
    <cfRule type="cellIs" dxfId="236" priority="40" operator="equal">
      <formula>""</formula>
    </cfRule>
    <cfRule type="colorScale" priority="41">
      <colorScale>
        <cfvo type="num" val="1"/>
        <cfvo type="num" val="3"/>
        <cfvo type="num" val="5"/>
        <color rgb="FFFFCCCC"/>
        <color rgb="FFFFFFCC"/>
        <color rgb="FFCCFFCC"/>
      </colorScale>
    </cfRule>
  </conditionalFormatting>
  <conditionalFormatting sqref="E35:E40">
    <cfRule type="cellIs" dxfId="235" priority="38" operator="notBetween">
      <formula>1</formula>
      <formula>5</formula>
    </cfRule>
  </conditionalFormatting>
  <conditionalFormatting sqref="E35:E40">
    <cfRule type="expression" dxfId="234" priority="37">
      <formula>IF(E35-ROUND(E35,0)&lt;&gt;0,TRUE,FALSE)</formula>
    </cfRule>
  </conditionalFormatting>
  <conditionalFormatting sqref="E42:E44">
    <cfRule type="cellIs" dxfId="233" priority="34" operator="equal">
      <formula>0</formula>
    </cfRule>
    <cfRule type="cellIs" dxfId="232" priority="35" operator="equal">
      <formula>""</formula>
    </cfRule>
    <cfRule type="colorScale" priority="36">
      <colorScale>
        <cfvo type="num" val="1"/>
        <cfvo type="num" val="3"/>
        <cfvo type="num" val="5"/>
        <color rgb="FFFFCCCC"/>
        <color rgb="FFFFFFCC"/>
        <color rgb="FFCCFFCC"/>
      </colorScale>
    </cfRule>
  </conditionalFormatting>
  <conditionalFormatting sqref="E42:E44">
    <cfRule type="cellIs" dxfId="231" priority="33" operator="notBetween">
      <formula>1</formula>
      <formula>5</formula>
    </cfRule>
  </conditionalFormatting>
  <conditionalFormatting sqref="E42:E44">
    <cfRule type="cellIs" dxfId="230" priority="30" operator="equal">
      <formula>0</formula>
    </cfRule>
    <cfRule type="cellIs" dxfId="229" priority="31" operator="equal">
      <formula>""</formula>
    </cfRule>
    <cfRule type="colorScale" priority="32">
      <colorScale>
        <cfvo type="num" val="1"/>
        <cfvo type="num" val="3"/>
        <cfvo type="num" val="5"/>
        <color rgb="FFFFCCCC"/>
        <color rgb="FFFFFFCC"/>
        <color rgb="FFCCFFCC"/>
      </colorScale>
    </cfRule>
  </conditionalFormatting>
  <conditionalFormatting sqref="E42:E44">
    <cfRule type="cellIs" dxfId="228" priority="29" operator="notBetween">
      <formula>1</formula>
      <formula>5</formula>
    </cfRule>
  </conditionalFormatting>
  <conditionalFormatting sqref="E42:E44">
    <cfRule type="expression" dxfId="227" priority="28">
      <formula>IF(E42-ROUND(E42,0)&lt;&gt;0,TRUE,FALSE)</formula>
    </cfRule>
  </conditionalFormatting>
  <conditionalFormatting sqref="E48:E49">
    <cfRule type="cellIs" dxfId="226" priority="25" operator="equal">
      <formula>0</formula>
    </cfRule>
    <cfRule type="cellIs" dxfId="225" priority="26" operator="equal">
      <formula>""</formula>
    </cfRule>
    <cfRule type="colorScale" priority="27">
      <colorScale>
        <cfvo type="num" val="1"/>
        <cfvo type="num" val="3"/>
        <cfvo type="num" val="5"/>
        <color rgb="FFFFCCCC"/>
        <color rgb="FFFFFFCC"/>
        <color rgb="FFCCFFCC"/>
      </colorScale>
    </cfRule>
  </conditionalFormatting>
  <conditionalFormatting sqref="E48:E49">
    <cfRule type="cellIs" dxfId="224" priority="24" operator="notBetween">
      <formula>1</formula>
      <formula>5</formula>
    </cfRule>
  </conditionalFormatting>
  <conditionalFormatting sqref="E48:E49">
    <cfRule type="cellIs" dxfId="223" priority="21" operator="equal">
      <formula>0</formula>
    </cfRule>
    <cfRule type="cellIs" dxfId="222" priority="22" operator="equal">
      <formula>""</formula>
    </cfRule>
    <cfRule type="colorScale" priority="23">
      <colorScale>
        <cfvo type="num" val="1"/>
        <cfvo type="num" val="3"/>
        <cfvo type="num" val="5"/>
        <color rgb="FFFFCCCC"/>
        <color rgb="FFFFFFCC"/>
        <color rgb="FFCCFFCC"/>
      </colorScale>
    </cfRule>
  </conditionalFormatting>
  <conditionalFormatting sqref="E48:E49">
    <cfRule type="cellIs" dxfId="221" priority="20" operator="notBetween">
      <formula>1</formula>
      <formula>5</formula>
    </cfRule>
  </conditionalFormatting>
  <conditionalFormatting sqref="E48:E49">
    <cfRule type="expression" dxfId="220" priority="19">
      <formula>IF(E48-ROUND(E48,0)&lt;&gt;0,TRUE,FALSE)</formula>
    </cfRule>
  </conditionalFormatting>
  <conditionalFormatting sqref="E51:E53">
    <cfRule type="cellIs" dxfId="219" priority="16" operator="equal">
      <formula>0</formula>
    </cfRule>
    <cfRule type="cellIs" dxfId="218" priority="17" operator="equal">
      <formula>""</formula>
    </cfRule>
    <cfRule type="colorScale" priority="18">
      <colorScale>
        <cfvo type="num" val="1"/>
        <cfvo type="num" val="3"/>
        <cfvo type="num" val="5"/>
        <color rgb="FFFFCCCC"/>
        <color rgb="FFFFFFCC"/>
        <color rgb="FFCCFFCC"/>
      </colorScale>
    </cfRule>
  </conditionalFormatting>
  <conditionalFormatting sqref="E51:E53">
    <cfRule type="cellIs" dxfId="217" priority="15" operator="notBetween">
      <formula>1</formula>
      <formula>5</formula>
    </cfRule>
  </conditionalFormatting>
  <conditionalFormatting sqref="E51:E53">
    <cfRule type="cellIs" dxfId="216" priority="12" operator="equal">
      <formula>0</formula>
    </cfRule>
    <cfRule type="cellIs" dxfId="215" priority="13" operator="equal">
      <formula>""</formula>
    </cfRule>
    <cfRule type="colorScale" priority="14">
      <colorScale>
        <cfvo type="num" val="1"/>
        <cfvo type="num" val="3"/>
        <cfvo type="num" val="5"/>
        <color rgb="FFFFCCCC"/>
        <color rgb="FFFFFFCC"/>
        <color rgb="FFCCFFCC"/>
      </colorScale>
    </cfRule>
  </conditionalFormatting>
  <conditionalFormatting sqref="E51:E53">
    <cfRule type="cellIs" dxfId="214" priority="11" operator="notBetween">
      <formula>1</formula>
      <formula>5</formula>
    </cfRule>
  </conditionalFormatting>
  <conditionalFormatting sqref="E51:E53">
    <cfRule type="expression" dxfId="213" priority="10">
      <formula>IF(E51-ROUND(E51,0)&lt;&gt;0,TRUE,FALSE)</formula>
    </cfRule>
  </conditionalFormatting>
  <conditionalFormatting sqref="E59:E61">
    <cfRule type="cellIs" dxfId="212" priority="7" operator="equal">
      <formula>0</formula>
    </cfRule>
    <cfRule type="cellIs" dxfId="211" priority="8" operator="equal">
      <formula>""</formula>
    </cfRule>
    <cfRule type="colorScale" priority="9">
      <colorScale>
        <cfvo type="num" val="1"/>
        <cfvo type="num" val="3"/>
        <cfvo type="num" val="5"/>
        <color rgb="FFFFCCCC"/>
        <color rgb="FFFFFFCC"/>
        <color rgb="FFCCFFCC"/>
      </colorScale>
    </cfRule>
  </conditionalFormatting>
  <conditionalFormatting sqref="E59:E61">
    <cfRule type="cellIs" dxfId="210" priority="6" operator="notBetween">
      <formula>1</formula>
      <formula>5</formula>
    </cfRule>
  </conditionalFormatting>
  <conditionalFormatting sqref="E59:E61">
    <cfRule type="cellIs" dxfId="209" priority="3" operator="equal">
      <formula>0</formula>
    </cfRule>
    <cfRule type="cellIs" dxfId="208" priority="4" operator="equal">
      <formula>""</formula>
    </cfRule>
    <cfRule type="colorScale" priority="5">
      <colorScale>
        <cfvo type="num" val="1"/>
        <cfvo type="num" val="3"/>
        <cfvo type="num" val="5"/>
        <color rgb="FFFFCCCC"/>
        <color rgb="FFFFFFCC"/>
        <color rgb="FFCCFFCC"/>
      </colorScale>
    </cfRule>
  </conditionalFormatting>
  <conditionalFormatting sqref="E59:E61">
    <cfRule type="cellIs" dxfId="207" priority="2" operator="notBetween">
      <formula>1</formula>
      <formula>5</formula>
    </cfRule>
  </conditionalFormatting>
  <conditionalFormatting sqref="E59:E61">
    <cfRule type="expression" dxfId="206" priority="1">
      <formula>IF(E59-ROUND(E59,0)&lt;&gt;0,TRUE,FALSE)</formula>
    </cfRule>
  </conditionalFormatting>
  <printOptions horizontalCentered="1"/>
  <pageMargins left="0.55118110236220474" right="0.55118110236220474" top="0.78740157480314965" bottom="0.59055118110236227" header="0.55118110236220474" footer="0.31496062992125984"/>
  <pageSetup paperSize="9" scale="92" orientation="portrait" horizontalDpi="1200" verticalDpi="1200" r:id="rId1"/>
  <headerFooter>
    <oddHeader>&amp;L&amp;"Century Schoolbook,Regular"CONFIDENTIAL&amp;R&amp;"Century Schoolbook,Regular"Appendix D-4</oddHeader>
    <oddFooter>&amp;L&amp;"Century Schoolbook,Regular"&amp;10&amp;F - &amp;A&amp;R&amp;P/&amp;N</oddFooter>
  </headerFooter>
  <rowBreaks count="2" manualBreakCount="2">
    <brk id="25" max="16383" man="1"/>
    <brk id="45" max="16383" man="1"/>
  </rowBreaks>
  <colBreaks count="1" manualBreakCount="1">
    <brk id="9" max="1048575" man="1"/>
  </colBreaks>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dimension ref="A1:L32"/>
  <sheetViews>
    <sheetView showGridLines="0" view="pageLayout" topLeftCell="A34" zoomScale="70" zoomScaleNormal="110" zoomScalePageLayoutView="70" workbookViewId="0">
      <selection activeCell="C43" sqref="C43:C50"/>
    </sheetView>
  </sheetViews>
  <sheetFormatPr defaultColWidth="8.85546875" defaultRowHeight="15"/>
  <cols>
    <col min="1" max="1" width="1.42578125" customWidth="1"/>
    <col min="2" max="2" width="8" style="10" customWidth="1"/>
    <col min="3" max="3" width="59.85546875" style="5" customWidth="1"/>
    <col min="4" max="4" width="3.28515625" style="8" customWidth="1"/>
    <col min="5" max="6" width="9.28515625" customWidth="1"/>
    <col min="7" max="7" width="1.42578125" style="11" customWidth="1"/>
    <col min="8" max="8" width="9.140625" style="9" hidden="1" customWidth="1"/>
    <col min="9" max="9" width="9.140625" style="11" hidden="1" customWidth="1"/>
    <col min="10" max="10" width="0" style="11" hidden="1" customWidth="1"/>
    <col min="11" max="12" width="0" hidden="1" customWidth="1"/>
  </cols>
  <sheetData>
    <row r="1" spans="1:12" ht="30" customHeight="1">
      <c r="A1" s="202" t="str">
        <f>UPPER(CONCATENATE(Details!A27," - ",Details!B27))</f>
        <v>AREA 5 - ACADEMIC STAFF</v>
      </c>
      <c r="B1" s="202"/>
      <c r="C1" s="202"/>
      <c r="D1" s="202"/>
      <c r="E1" s="202"/>
      <c r="F1" s="202"/>
      <c r="G1" s="202"/>
    </row>
    <row r="2" spans="1:12">
      <c r="A2" s="88"/>
      <c r="B2" s="89"/>
      <c r="C2" s="88"/>
      <c r="D2" s="139"/>
      <c r="E2" s="88"/>
      <c r="F2" s="88"/>
      <c r="G2" s="140"/>
    </row>
    <row r="3" spans="1:12" ht="30">
      <c r="A3" s="90"/>
      <c r="B3" s="91" t="s">
        <v>109</v>
      </c>
      <c r="C3" s="92" t="s">
        <v>144</v>
      </c>
      <c r="D3" s="141"/>
      <c r="E3" s="94" t="s">
        <v>176</v>
      </c>
      <c r="F3" s="92" t="s">
        <v>89</v>
      </c>
      <c r="G3" s="142"/>
    </row>
    <row r="4" spans="1:12" s="2" customFormat="1" ht="22.5" customHeight="1">
      <c r="A4" s="96"/>
      <c r="B4" s="97">
        <v>5.0999999999999996</v>
      </c>
      <c r="C4" s="98" t="s">
        <v>128</v>
      </c>
      <c r="D4" s="143"/>
      <c r="E4" s="100"/>
      <c r="F4" s="101"/>
      <c r="G4" s="144"/>
      <c r="H4" s="9"/>
      <c r="I4" s="18"/>
      <c r="J4" s="18"/>
    </row>
    <row r="5" spans="1:12" s="3" customFormat="1" ht="22.5" customHeight="1">
      <c r="A5" s="103"/>
      <c r="B5" s="104" t="s">
        <v>34</v>
      </c>
      <c r="C5" s="105" t="s">
        <v>145</v>
      </c>
      <c r="D5" s="145"/>
      <c r="E5" s="106"/>
      <c r="F5" s="107" t="str">
        <f>IFERROR(AVERAGE(E6:E13),"")</f>
        <v/>
      </c>
      <c r="G5" s="146"/>
      <c r="H5" s="19"/>
      <c r="I5" s="20"/>
      <c r="J5" s="20"/>
    </row>
    <row r="6" spans="1:12" s="3" customFormat="1" ht="38.25">
      <c r="A6" s="109"/>
      <c r="B6" s="110" t="s">
        <v>70</v>
      </c>
      <c r="C6" s="111" t="s">
        <v>289</v>
      </c>
      <c r="D6" s="112" t="s">
        <v>72</v>
      </c>
      <c r="E6" s="113"/>
      <c r="F6" s="114"/>
      <c r="G6" s="147"/>
      <c r="H6" s="19" t="s">
        <v>6</v>
      </c>
      <c r="I6" s="19" t="str">
        <f>IF(ISBLANK(E6),"",H6)</f>
        <v/>
      </c>
      <c r="J6" s="19" t="str">
        <f>IF(ISBLANK(E6),"",IF(E6&lt;3,"",H6))</f>
        <v/>
      </c>
      <c r="K6" s="19" t="str">
        <f>IF(ISBLANK(E6),"",IF(E6&lt;4,"",H6))</f>
        <v/>
      </c>
      <c r="L6" s="19" t="str">
        <f t="shared" ref="L6" si="0">IF(ISBLANK(E6),"",IF(E6=5,H6,""))</f>
        <v/>
      </c>
    </row>
    <row r="7" spans="1:12" s="3" customFormat="1" ht="38.25">
      <c r="A7" s="109"/>
      <c r="B7" s="110" t="s">
        <v>154</v>
      </c>
      <c r="C7" s="111" t="s">
        <v>290</v>
      </c>
      <c r="D7" s="112" t="s">
        <v>72</v>
      </c>
      <c r="E7" s="113"/>
      <c r="F7" s="114"/>
      <c r="G7" s="147"/>
      <c r="H7" s="19" t="s">
        <v>6</v>
      </c>
      <c r="I7" s="19" t="str">
        <f t="shared" ref="I7:I25" si="1">IF(ISBLANK(E7),"",H7)</f>
        <v/>
      </c>
      <c r="J7" s="19" t="str">
        <f t="shared" ref="J7:J25" si="2">IF(ISBLANK(E7),"",IF(E7&lt;3,"",H7))</f>
        <v/>
      </c>
      <c r="K7" s="19" t="str">
        <f t="shared" ref="K7:K25" si="3">IF(ISBLANK(E7),"",IF(E7&lt;4,"",H7))</f>
        <v/>
      </c>
      <c r="L7" s="19" t="str">
        <f t="shared" ref="L7:L25" si="4">IF(ISBLANK(E7),"",IF(E7=5,H7,""))</f>
        <v/>
      </c>
    </row>
    <row r="8" spans="1:12" s="3" customFormat="1" ht="38.25">
      <c r="A8" s="109"/>
      <c r="B8" s="110" t="s">
        <v>155</v>
      </c>
      <c r="C8" s="111" t="s">
        <v>291</v>
      </c>
      <c r="D8" s="112" t="s">
        <v>72</v>
      </c>
      <c r="E8" s="113"/>
      <c r="F8" s="114"/>
      <c r="G8" s="147"/>
      <c r="H8" s="19" t="s">
        <v>6</v>
      </c>
      <c r="I8" s="19" t="str">
        <f t="shared" si="1"/>
        <v/>
      </c>
      <c r="J8" s="19" t="str">
        <f t="shared" si="2"/>
        <v/>
      </c>
      <c r="K8" s="19" t="str">
        <f t="shared" si="3"/>
        <v/>
      </c>
      <c r="L8" s="19" t="str">
        <f t="shared" si="4"/>
        <v/>
      </c>
    </row>
    <row r="9" spans="1:12" s="3" customFormat="1" ht="25.5">
      <c r="A9" s="109"/>
      <c r="B9" s="110" t="s">
        <v>156</v>
      </c>
      <c r="C9" s="111" t="s">
        <v>292</v>
      </c>
      <c r="D9" s="112" t="s">
        <v>72</v>
      </c>
      <c r="E9" s="113"/>
      <c r="F9" s="114"/>
      <c r="G9" s="147"/>
      <c r="H9" s="19" t="s">
        <v>6</v>
      </c>
      <c r="I9" s="19" t="str">
        <f t="shared" si="1"/>
        <v/>
      </c>
      <c r="J9" s="19" t="str">
        <f t="shared" si="2"/>
        <v/>
      </c>
      <c r="K9" s="19" t="str">
        <f t="shared" si="3"/>
        <v/>
      </c>
      <c r="L9" s="19" t="str">
        <f t="shared" si="4"/>
        <v/>
      </c>
    </row>
    <row r="10" spans="1:12" s="3" customFormat="1" ht="38.25">
      <c r="A10" s="109"/>
      <c r="B10" s="110" t="s">
        <v>157</v>
      </c>
      <c r="C10" s="111" t="s">
        <v>293</v>
      </c>
      <c r="D10" s="112" t="s">
        <v>72</v>
      </c>
      <c r="E10" s="113"/>
      <c r="F10" s="114"/>
      <c r="G10" s="147"/>
      <c r="H10" s="19" t="s">
        <v>6</v>
      </c>
      <c r="I10" s="19" t="str">
        <f t="shared" si="1"/>
        <v/>
      </c>
      <c r="J10" s="19" t="str">
        <f t="shared" si="2"/>
        <v/>
      </c>
      <c r="K10" s="19" t="str">
        <f t="shared" si="3"/>
        <v/>
      </c>
      <c r="L10" s="19" t="str">
        <f t="shared" si="4"/>
        <v/>
      </c>
    </row>
    <row r="11" spans="1:12" s="3" customFormat="1" ht="25.5">
      <c r="A11" s="109"/>
      <c r="B11" s="110" t="s">
        <v>158</v>
      </c>
      <c r="C11" s="111" t="s">
        <v>294</v>
      </c>
      <c r="D11" s="112" t="s">
        <v>72</v>
      </c>
      <c r="E11" s="113"/>
      <c r="F11" s="114"/>
      <c r="G11" s="147"/>
      <c r="H11" s="19" t="s">
        <v>6</v>
      </c>
      <c r="I11" s="19" t="str">
        <f t="shared" si="1"/>
        <v/>
      </c>
      <c r="J11" s="19" t="str">
        <f t="shared" si="2"/>
        <v/>
      </c>
      <c r="K11" s="19" t="str">
        <f t="shared" si="3"/>
        <v/>
      </c>
      <c r="L11" s="19" t="str">
        <f t="shared" si="4"/>
        <v/>
      </c>
    </row>
    <row r="12" spans="1:12" s="3" customFormat="1" ht="51">
      <c r="A12" s="109"/>
      <c r="B12" s="110" t="s">
        <v>159</v>
      </c>
      <c r="C12" s="111" t="s">
        <v>295</v>
      </c>
      <c r="D12" s="112" t="s">
        <v>72</v>
      </c>
      <c r="E12" s="113"/>
      <c r="F12" s="114"/>
      <c r="G12" s="147"/>
      <c r="H12" s="19" t="s">
        <v>6</v>
      </c>
      <c r="I12" s="19" t="str">
        <f t="shared" si="1"/>
        <v/>
      </c>
      <c r="J12" s="19" t="str">
        <f t="shared" si="2"/>
        <v/>
      </c>
      <c r="K12" s="19" t="str">
        <f t="shared" si="3"/>
        <v/>
      </c>
      <c r="L12" s="19" t="str">
        <f t="shared" si="4"/>
        <v/>
      </c>
    </row>
    <row r="13" spans="1:12" s="3" customFormat="1" ht="15.75">
      <c r="A13" s="109"/>
      <c r="B13" s="110" t="s">
        <v>160</v>
      </c>
      <c r="C13" s="111" t="s">
        <v>296</v>
      </c>
      <c r="D13" s="112" t="s">
        <v>72</v>
      </c>
      <c r="E13" s="113"/>
      <c r="F13" s="114"/>
      <c r="G13" s="147"/>
      <c r="H13" s="19" t="s">
        <v>6</v>
      </c>
      <c r="I13" s="19" t="str">
        <f t="shared" si="1"/>
        <v/>
      </c>
      <c r="J13" s="19" t="str">
        <f t="shared" si="2"/>
        <v/>
      </c>
      <c r="K13" s="19" t="str">
        <f t="shared" si="3"/>
        <v/>
      </c>
      <c r="L13" s="19" t="str">
        <f t="shared" si="4"/>
        <v/>
      </c>
    </row>
    <row r="14" spans="1:12" s="3" customFormat="1" ht="22.5" customHeight="1">
      <c r="A14" s="103"/>
      <c r="B14" s="104" t="s">
        <v>35</v>
      </c>
      <c r="C14" s="105" t="s">
        <v>146</v>
      </c>
      <c r="D14" s="145"/>
      <c r="E14" s="106"/>
      <c r="F14" s="107" t="str">
        <f>IFERROR(AVERAGE(E15:E16),"")</f>
        <v/>
      </c>
      <c r="G14" s="146"/>
      <c r="H14" s="19"/>
      <c r="I14" s="19" t="str">
        <f t="shared" si="1"/>
        <v/>
      </c>
      <c r="J14" s="19" t="str">
        <f t="shared" si="2"/>
        <v/>
      </c>
      <c r="K14" s="19" t="str">
        <f t="shared" si="3"/>
        <v/>
      </c>
      <c r="L14" s="19" t="str">
        <f t="shared" si="4"/>
        <v/>
      </c>
    </row>
    <row r="15" spans="1:12" s="3" customFormat="1" ht="15.75">
      <c r="A15" s="109"/>
      <c r="B15" s="110" t="s">
        <v>70</v>
      </c>
      <c r="C15" s="111" t="s">
        <v>297</v>
      </c>
      <c r="D15" s="112" t="s">
        <v>72</v>
      </c>
      <c r="E15" s="113"/>
      <c r="F15" s="114"/>
      <c r="G15" s="147"/>
      <c r="H15" s="19" t="s">
        <v>7</v>
      </c>
      <c r="I15" s="19" t="str">
        <f t="shared" si="1"/>
        <v/>
      </c>
      <c r="J15" s="19" t="str">
        <f t="shared" si="2"/>
        <v/>
      </c>
      <c r="K15" s="19" t="str">
        <f t="shared" si="3"/>
        <v/>
      </c>
      <c r="L15" s="19" t="str">
        <f t="shared" si="4"/>
        <v/>
      </c>
    </row>
    <row r="16" spans="1:12" s="3" customFormat="1" ht="51">
      <c r="A16" s="109"/>
      <c r="B16" s="110" t="s">
        <v>154</v>
      </c>
      <c r="C16" s="111" t="s">
        <v>298</v>
      </c>
      <c r="D16" s="112" t="s">
        <v>72</v>
      </c>
      <c r="E16" s="113"/>
      <c r="F16" s="114"/>
      <c r="G16" s="147"/>
      <c r="H16" s="19" t="s">
        <v>7</v>
      </c>
      <c r="I16" s="19" t="str">
        <f t="shared" si="1"/>
        <v/>
      </c>
      <c r="J16" s="19" t="str">
        <f t="shared" si="2"/>
        <v/>
      </c>
      <c r="K16" s="19" t="str">
        <f t="shared" si="3"/>
        <v/>
      </c>
      <c r="L16" s="19" t="str">
        <f t="shared" si="4"/>
        <v/>
      </c>
    </row>
    <row r="17" spans="1:12" s="3" customFormat="1">
      <c r="A17" s="116"/>
      <c r="B17" s="117"/>
      <c r="C17" s="118"/>
      <c r="D17" s="148"/>
      <c r="E17" s="120"/>
      <c r="F17" s="121"/>
      <c r="G17" s="149"/>
      <c r="H17" s="19"/>
      <c r="I17" s="19" t="str">
        <f t="shared" si="1"/>
        <v/>
      </c>
      <c r="J17" s="19" t="str">
        <f t="shared" si="2"/>
        <v/>
      </c>
      <c r="K17" s="19" t="str">
        <f t="shared" si="3"/>
        <v/>
      </c>
      <c r="L17" s="19" t="str">
        <f t="shared" si="4"/>
        <v/>
      </c>
    </row>
    <row r="18" spans="1:12" s="2" customFormat="1" ht="22.5" customHeight="1">
      <c r="A18" s="96"/>
      <c r="B18" s="97">
        <v>5.2</v>
      </c>
      <c r="C18" s="98" t="s">
        <v>129</v>
      </c>
      <c r="D18" s="143"/>
      <c r="E18" s="100"/>
      <c r="F18" s="101"/>
      <c r="G18" s="144"/>
      <c r="H18" s="9"/>
      <c r="I18" s="19" t="str">
        <f t="shared" si="1"/>
        <v/>
      </c>
      <c r="J18" s="19" t="str">
        <f t="shared" si="2"/>
        <v/>
      </c>
      <c r="K18" s="19" t="str">
        <f t="shared" si="3"/>
        <v/>
      </c>
      <c r="L18" s="19" t="str">
        <f t="shared" si="4"/>
        <v/>
      </c>
    </row>
    <row r="19" spans="1:12" s="3" customFormat="1" ht="22.5" customHeight="1">
      <c r="A19" s="103"/>
      <c r="B19" s="104" t="s">
        <v>36</v>
      </c>
      <c r="C19" s="105" t="s">
        <v>145</v>
      </c>
      <c r="D19" s="145"/>
      <c r="E19" s="106"/>
      <c r="F19" s="107" t="str">
        <f>IFERROR(AVERAGE(E20:E22),"")</f>
        <v/>
      </c>
      <c r="G19" s="146"/>
      <c r="H19" s="19"/>
      <c r="I19" s="19" t="str">
        <f t="shared" si="1"/>
        <v/>
      </c>
      <c r="J19" s="19" t="str">
        <f t="shared" si="2"/>
        <v/>
      </c>
      <c r="K19" s="19" t="str">
        <f t="shared" si="3"/>
        <v/>
      </c>
      <c r="L19" s="19" t="str">
        <f t="shared" si="4"/>
        <v/>
      </c>
    </row>
    <row r="20" spans="1:12" s="3" customFormat="1" ht="38.25">
      <c r="A20" s="109"/>
      <c r="B20" s="110" t="s">
        <v>70</v>
      </c>
      <c r="C20" s="111" t="s">
        <v>333</v>
      </c>
      <c r="D20" s="112" t="s">
        <v>72</v>
      </c>
      <c r="E20" s="113"/>
      <c r="F20" s="114"/>
      <c r="G20" s="147"/>
      <c r="H20" s="19" t="s">
        <v>6</v>
      </c>
      <c r="I20" s="19" t="str">
        <f t="shared" si="1"/>
        <v/>
      </c>
      <c r="J20" s="19" t="str">
        <f t="shared" si="2"/>
        <v/>
      </c>
      <c r="K20" s="19" t="str">
        <f t="shared" si="3"/>
        <v/>
      </c>
      <c r="L20" s="19" t="str">
        <f t="shared" si="4"/>
        <v/>
      </c>
    </row>
    <row r="21" spans="1:12" s="3" customFormat="1" ht="25.5">
      <c r="A21" s="109"/>
      <c r="B21" s="110" t="s">
        <v>154</v>
      </c>
      <c r="C21" s="111" t="s">
        <v>334</v>
      </c>
      <c r="D21" s="112" t="s">
        <v>72</v>
      </c>
      <c r="E21" s="113"/>
      <c r="F21" s="114"/>
      <c r="G21" s="147"/>
      <c r="H21" s="19" t="s">
        <v>6</v>
      </c>
      <c r="I21" s="19" t="str">
        <f t="shared" si="1"/>
        <v/>
      </c>
      <c r="J21" s="19" t="str">
        <f t="shared" si="2"/>
        <v/>
      </c>
      <c r="K21" s="19" t="str">
        <f t="shared" si="3"/>
        <v/>
      </c>
      <c r="L21" s="19" t="str">
        <f t="shared" si="4"/>
        <v/>
      </c>
    </row>
    <row r="22" spans="1:12" s="3" customFormat="1" ht="38.25">
      <c r="A22" s="109"/>
      <c r="B22" s="110" t="s">
        <v>155</v>
      </c>
      <c r="C22" s="111" t="s">
        <v>335</v>
      </c>
      <c r="D22" s="112" t="s">
        <v>72</v>
      </c>
      <c r="E22" s="113"/>
      <c r="F22" s="114"/>
      <c r="G22" s="147"/>
      <c r="H22" s="19" t="s">
        <v>6</v>
      </c>
      <c r="I22" s="19" t="str">
        <f t="shared" si="1"/>
        <v/>
      </c>
      <c r="J22" s="19" t="str">
        <f t="shared" si="2"/>
        <v/>
      </c>
      <c r="K22" s="19" t="str">
        <f t="shared" si="3"/>
        <v/>
      </c>
      <c r="L22" s="19" t="str">
        <f t="shared" si="4"/>
        <v/>
      </c>
    </row>
    <row r="23" spans="1:12" s="3" customFormat="1" ht="22.5" customHeight="1">
      <c r="A23" s="103"/>
      <c r="B23" s="104" t="s">
        <v>37</v>
      </c>
      <c r="C23" s="105" t="s">
        <v>146</v>
      </c>
      <c r="D23" s="145"/>
      <c r="E23" s="106"/>
      <c r="F23" s="107" t="str">
        <f>IFERROR(AVERAGE(E24:E25),"")</f>
        <v/>
      </c>
      <c r="G23" s="146"/>
      <c r="H23" s="19"/>
      <c r="I23" s="19" t="str">
        <f t="shared" si="1"/>
        <v/>
      </c>
      <c r="J23" s="19" t="str">
        <f t="shared" si="2"/>
        <v/>
      </c>
      <c r="K23" s="19" t="str">
        <f t="shared" si="3"/>
        <v/>
      </c>
      <c r="L23" s="19" t="str">
        <f t="shared" si="4"/>
        <v/>
      </c>
    </row>
    <row r="24" spans="1:12" s="3" customFormat="1" ht="15.75">
      <c r="A24" s="109"/>
      <c r="B24" s="110" t="s">
        <v>70</v>
      </c>
      <c r="C24" s="111" t="s">
        <v>336</v>
      </c>
      <c r="D24" s="112" t="s">
        <v>72</v>
      </c>
      <c r="E24" s="113"/>
      <c r="F24" s="114"/>
      <c r="G24" s="147"/>
      <c r="H24" s="19" t="s">
        <v>7</v>
      </c>
      <c r="I24" s="19" t="str">
        <f t="shared" si="1"/>
        <v/>
      </c>
      <c r="J24" s="19" t="str">
        <f t="shared" si="2"/>
        <v/>
      </c>
      <c r="K24" s="19" t="str">
        <f t="shared" si="3"/>
        <v/>
      </c>
      <c r="L24" s="19" t="str">
        <f t="shared" si="4"/>
        <v/>
      </c>
    </row>
    <row r="25" spans="1:12" s="3" customFormat="1" ht="51">
      <c r="A25" s="109"/>
      <c r="B25" s="110" t="s">
        <v>154</v>
      </c>
      <c r="C25" s="111" t="s">
        <v>337</v>
      </c>
      <c r="D25" s="112" t="s">
        <v>72</v>
      </c>
      <c r="E25" s="113"/>
      <c r="F25" s="114"/>
      <c r="G25" s="147"/>
      <c r="H25" s="19" t="s">
        <v>7</v>
      </c>
      <c r="I25" s="19" t="str">
        <f t="shared" si="1"/>
        <v/>
      </c>
      <c r="J25" s="19" t="str">
        <f t="shared" si="2"/>
        <v/>
      </c>
      <c r="K25" s="19" t="str">
        <f t="shared" si="3"/>
        <v/>
      </c>
      <c r="L25" s="19" t="str">
        <f t="shared" si="4"/>
        <v/>
      </c>
    </row>
    <row r="26" spans="1:12" s="3" customFormat="1">
      <c r="A26" s="116"/>
      <c r="B26" s="110"/>
      <c r="C26" s="118"/>
      <c r="D26" s="152"/>
      <c r="E26" s="121"/>
      <c r="F26" s="121"/>
      <c r="G26" s="149"/>
      <c r="H26" s="19"/>
      <c r="I26" s="20"/>
      <c r="J26" s="20"/>
    </row>
    <row r="27" spans="1:12" ht="9" customHeight="1">
      <c r="A27" s="123"/>
      <c r="B27" s="124"/>
      <c r="C27" s="125"/>
      <c r="D27" s="153"/>
      <c r="E27" s="125"/>
      <c r="F27" s="125"/>
      <c r="G27" s="154"/>
    </row>
    <row r="28" spans="1:12" s="1" customFormat="1" ht="19.5" customHeight="1">
      <c r="A28" s="127"/>
      <c r="B28" s="128"/>
      <c r="C28" s="129" t="s">
        <v>147</v>
      </c>
      <c r="D28" s="155"/>
      <c r="E28" s="130">
        <f>H28</f>
        <v>11</v>
      </c>
      <c r="F28" s="131" t="str">
        <f>IFERROR(AVERAGEIF(H4:H26,"B",E4:E26),"")</f>
        <v/>
      </c>
      <c r="G28" s="156"/>
      <c r="H28" s="21">
        <f>COUNTIF(H4:H26,"B")</f>
        <v>11</v>
      </c>
      <c r="I28" s="21">
        <f>COUNTIF(I4:I26,"B")</f>
        <v>0</v>
      </c>
      <c r="J28" s="21">
        <f t="shared" ref="J28:L28" si="5">COUNTIF(J4:J26,"B")</f>
        <v>0</v>
      </c>
      <c r="K28" s="21">
        <f t="shared" si="5"/>
        <v>0</v>
      </c>
      <c r="L28" s="21">
        <f t="shared" si="5"/>
        <v>0</v>
      </c>
    </row>
    <row r="29" spans="1:12" s="1" customFormat="1" ht="19.5" customHeight="1">
      <c r="A29" s="127"/>
      <c r="B29" s="128"/>
      <c r="C29" s="129" t="s">
        <v>148</v>
      </c>
      <c r="D29" s="155"/>
      <c r="E29" s="130">
        <f>H29</f>
        <v>4</v>
      </c>
      <c r="F29" s="131" t="str">
        <f>IFERROR(AVERAGEIF(H4:H26,"E",E4:E26),"")</f>
        <v/>
      </c>
      <c r="G29" s="156"/>
      <c r="H29" s="21">
        <f>COUNTIF(H4:H26,"E")</f>
        <v>4</v>
      </c>
      <c r="I29" s="21">
        <f>COUNTIF(I4:I26,"E")</f>
        <v>0</v>
      </c>
      <c r="J29" s="21">
        <f t="shared" ref="J29:L29" si="6">COUNTIF(J4:J26,"E")</f>
        <v>0</v>
      </c>
      <c r="K29" s="21">
        <f t="shared" si="6"/>
        <v>0</v>
      </c>
      <c r="L29" s="21">
        <f t="shared" si="6"/>
        <v>0</v>
      </c>
    </row>
    <row r="30" spans="1:12" ht="9" customHeight="1">
      <c r="A30" s="133"/>
      <c r="B30" s="134"/>
      <c r="C30" s="135"/>
      <c r="D30" s="157"/>
      <c r="E30" s="135"/>
      <c r="F30" s="135"/>
      <c r="G30" s="158"/>
    </row>
    <row r="31" spans="1:12">
      <c r="A31" s="137"/>
      <c r="B31" s="138"/>
      <c r="C31" s="137"/>
      <c r="D31" s="174"/>
      <c r="E31" s="137"/>
      <c r="F31" s="137"/>
      <c r="G31" s="175"/>
    </row>
    <row r="32" spans="1:12" ht="15.75" customHeight="1"/>
  </sheetData>
  <mergeCells count="1">
    <mergeCell ref="A1:G1"/>
  </mergeCells>
  <phoneticPr fontId="7" type="noConversion"/>
  <conditionalFormatting sqref="F28:F29 F23 F5 F14 F19">
    <cfRule type="cellIs" dxfId="205" priority="42" operator="equal">
      <formula>0</formula>
    </cfRule>
    <cfRule type="cellIs" dxfId="204" priority="43" operator="equal">
      <formula>""</formula>
    </cfRule>
    <cfRule type="colorScale" priority="44">
      <colorScale>
        <cfvo type="num" val="1"/>
        <cfvo type="num" val="3"/>
        <cfvo type="num" val="5"/>
        <color rgb="FFFFCCCC"/>
        <color rgb="FFFFFFCC"/>
        <color rgb="FFCCFFCC"/>
      </colorScale>
    </cfRule>
  </conditionalFormatting>
  <conditionalFormatting sqref="E6:E13">
    <cfRule type="cellIs" dxfId="203" priority="34" operator="equal">
      <formula>0</formula>
    </cfRule>
    <cfRule type="cellIs" dxfId="202" priority="35" operator="equal">
      <formula>""</formula>
    </cfRule>
    <cfRule type="colorScale" priority="36">
      <colorScale>
        <cfvo type="num" val="1"/>
        <cfvo type="num" val="3"/>
        <cfvo type="num" val="5"/>
        <color rgb="FFFFCCCC"/>
        <color rgb="FFFFFFCC"/>
        <color rgb="FFCCFFCC"/>
      </colorScale>
    </cfRule>
  </conditionalFormatting>
  <conditionalFormatting sqref="E6:E13">
    <cfRule type="cellIs" dxfId="201" priority="33" operator="notBetween">
      <formula>1</formula>
      <formula>5</formula>
    </cfRule>
  </conditionalFormatting>
  <conditionalFormatting sqref="E6:E13">
    <cfRule type="cellIs" dxfId="200" priority="30" operator="equal">
      <formula>0</formula>
    </cfRule>
    <cfRule type="cellIs" dxfId="199" priority="31" operator="equal">
      <formula>""</formula>
    </cfRule>
    <cfRule type="colorScale" priority="32">
      <colorScale>
        <cfvo type="num" val="1"/>
        <cfvo type="num" val="3"/>
        <cfvo type="num" val="5"/>
        <color rgb="FFFFCCCC"/>
        <color rgb="FFFFFFCC"/>
        <color rgb="FFCCFFCC"/>
      </colorScale>
    </cfRule>
  </conditionalFormatting>
  <conditionalFormatting sqref="E6:E13">
    <cfRule type="cellIs" dxfId="198" priority="29" operator="notBetween">
      <formula>1</formula>
      <formula>5</formula>
    </cfRule>
  </conditionalFormatting>
  <conditionalFormatting sqref="E6:E13">
    <cfRule type="expression" dxfId="197" priority="28">
      <formula>IF(E6-ROUND(E6,0)&lt;&gt;0,TRUE,FALSE)</formula>
    </cfRule>
  </conditionalFormatting>
  <conditionalFormatting sqref="E15:E16">
    <cfRule type="cellIs" dxfId="196" priority="25" operator="equal">
      <formula>0</formula>
    </cfRule>
    <cfRule type="cellIs" dxfId="195" priority="26" operator="equal">
      <formula>""</formula>
    </cfRule>
    <cfRule type="colorScale" priority="27">
      <colorScale>
        <cfvo type="num" val="1"/>
        <cfvo type="num" val="3"/>
        <cfvo type="num" val="5"/>
        <color rgb="FFFFCCCC"/>
        <color rgb="FFFFFFCC"/>
        <color rgb="FFCCFFCC"/>
      </colorScale>
    </cfRule>
  </conditionalFormatting>
  <conditionalFormatting sqref="E15:E16">
    <cfRule type="cellIs" dxfId="194" priority="24" operator="notBetween">
      <formula>1</formula>
      <formula>5</formula>
    </cfRule>
  </conditionalFormatting>
  <conditionalFormatting sqref="E15:E16">
    <cfRule type="cellIs" dxfId="193" priority="21" operator="equal">
      <formula>0</formula>
    </cfRule>
    <cfRule type="cellIs" dxfId="192" priority="22" operator="equal">
      <formula>""</formula>
    </cfRule>
    <cfRule type="colorScale" priority="23">
      <colorScale>
        <cfvo type="num" val="1"/>
        <cfvo type="num" val="3"/>
        <cfvo type="num" val="5"/>
        <color rgb="FFFFCCCC"/>
        <color rgb="FFFFFFCC"/>
        <color rgb="FFCCFFCC"/>
      </colorScale>
    </cfRule>
  </conditionalFormatting>
  <conditionalFormatting sqref="E15:E16">
    <cfRule type="cellIs" dxfId="191" priority="20" operator="notBetween">
      <formula>1</formula>
      <formula>5</formula>
    </cfRule>
  </conditionalFormatting>
  <conditionalFormatting sqref="E15:E16">
    <cfRule type="expression" dxfId="190" priority="19">
      <formula>IF(E15-ROUND(E15,0)&lt;&gt;0,TRUE,FALSE)</formula>
    </cfRule>
  </conditionalFormatting>
  <conditionalFormatting sqref="E20:E22">
    <cfRule type="cellIs" dxfId="189" priority="16" operator="equal">
      <formula>0</formula>
    </cfRule>
    <cfRule type="cellIs" dxfId="188" priority="17" operator="equal">
      <formula>""</formula>
    </cfRule>
    <cfRule type="colorScale" priority="18">
      <colorScale>
        <cfvo type="num" val="1"/>
        <cfvo type="num" val="3"/>
        <cfvo type="num" val="5"/>
        <color rgb="FFFFCCCC"/>
        <color rgb="FFFFFFCC"/>
        <color rgb="FFCCFFCC"/>
      </colorScale>
    </cfRule>
  </conditionalFormatting>
  <conditionalFormatting sqref="E20:E22">
    <cfRule type="cellIs" dxfId="187" priority="15" operator="notBetween">
      <formula>1</formula>
      <formula>5</formula>
    </cfRule>
  </conditionalFormatting>
  <conditionalFormatting sqref="E20:E22">
    <cfRule type="cellIs" dxfId="186" priority="12" operator="equal">
      <formula>0</formula>
    </cfRule>
    <cfRule type="cellIs" dxfId="185" priority="13" operator="equal">
      <formula>""</formula>
    </cfRule>
    <cfRule type="colorScale" priority="14">
      <colorScale>
        <cfvo type="num" val="1"/>
        <cfvo type="num" val="3"/>
        <cfvo type="num" val="5"/>
        <color rgb="FFFFCCCC"/>
        <color rgb="FFFFFFCC"/>
        <color rgb="FFCCFFCC"/>
      </colorScale>
    </cfRule>
  </conditionalFormatting>
  <conditionalFormatting sqref="E20:E22">
    <cfRule type="cellIs" dxfId="184" priority="11" operator="notBetween">
      <formula>1</formula>
      <formula>5</formula>
    </cfRule>
  </conditionalFormatting>
  <conditionalFormatting sqref="E20:E22">
    <cfRule type="expression" dxfId="183" priority="10">
      <formula>IF(E20-ROUND(E20,0)&lt;&gt;0,TRUE,FALSE)</formula>
    </cfRule>
  </conditionalFormatting>
  <conditionalFormatting sqref="E24:E25">
    <cfRule type="cellIs" dxfId="182" priority="7" operator="equal">
      <formula>0</formula>
    </cfRule>
    <cfRule type="cellIs" dxfId="181" priority="8" operator="equal">
      <formula>""</formula>
    </cfRule>
    <cfRule type="colorScale" priority="9">
      <colorScale>
        <cfvo type="num" val="1"/>
        <cfvo type="num" val="3"/>
        <cfvo type="num" val="5"/>
        <color rgb="FFFFCCCC"/>
        <color rgb="FFFFFFCC"/>
        <color rgb="FFCCFFCC"/>
      </colorScale>
    </cfRule>
  </conditionalFormatting>
  <conditionalFormatting sqref="E24:E25">
    <cfRule type="cellIs" dxfId="180" priority="6" operator="notBetween">
      <formula>1</formula>
      <formula>5</formula>
    </cfRule>
  </conditionalFormatting>
  <conditionalFormatting sqref="E24:E25">
    <cfRule type="cellIs" dxfId="179" priority="3" operator="equal">
      <formula>0</formula>
    </cfRule>
    <cfRule type="cellIs" dxfId="178" priority="4" operator="equal">
      <formula>""</formula>
    </cfRule>
    <cfRule type="colorScale" priority="5">
      <colorScale>
        <cfvo type="num" val="1"/>
        <cfvo type="num" val="3"/>
        <cfvo type="num" val="5"/>
        <color rgb="FFFFCCCC"/>
        <color rgb="FFFFFFCC"/>
        <color rgb="FFCCFFCC"/>
      </colorScale>
    </cfRule>
  </conditionalFormatting>
  <conditionalFormatting sqref="E24:E25">
    <cfRule type="cellIs" dxfId="177" priority="2" operator="notBetween">
      <formula>1</formula>
      <formula>5</formula>
    </cfRule>
  </conditionalFormatting>
  <conditionalFormatting sqref="E24:E25">
    <cfRule type="expression" dxfId="176" priority="1">
      <formula>IF(E24-ROUND(E24,0)&lt;&gt;0,TRUE,FALSE)</formula>
    </cfRule>
  </conditionalFormatting>
  <printOptions horizontalCentered="1"/>
  <pageMargins left="0.55118110236220474" right="0.55118110236220474" top="0.78740157480314965" bottom="0.59055118110236227" header="0.55118110236220474" footer="0.31496062992125984"/>
  <pageSetup paperSize="9" scale="92" orientation="portrait" horizontalDpi="1200" verticalDpi="1200" r:id="rId1"/>
  <headerFooter>
    <oddHeader>&amp;L&amp;"Century Schoolbook,Regular"CONFIDENTIAL&amp;R&amp;"Century Schoolbook,Regular"Appendix D-5</oddHeader>
    <oddFooter>&amp;L&amp;"Century Schoolbook,Regular"&amp;10&amp;F - &amp;A&amp;R&amp;P/&amp;N</oddFooter>
  </headerFooter>
  <rowBreaks count="1" manualBreakCount="1">
    <brk id="17" max="16383" man="1"/>
  </rowBreaks>
  <colBreaks count="1" manualBreakCount="1">
    <brk id="9" max="1048575" man="1"/>
  </colBreaks>
  <extLst>
    <ext xmlns:mx="http://schemas.microsoft.com/office/mac/excel/2008/main" uri="{64002731-A6B0-56B0-2670-7721B7C09600}">
      <mx:PLV Mode="1" OnePage="0" WScale="0"/>
    </ext>
  </extLst>
</worksheet>
</file>

<file path=xl/worksheets/sheet8.xml><?xml version="1.0" encoding="utf-8"?>
<worksheet xmlns="http://schemas.openxmlformats.org/spreadsheetml/2006/main" xmlns:r="http://schemas.openxmlformats.org/officeDocument/2006/relationships">
  <dimension ref="A1:L51"/>
  <sheetViews>
    <sheetView showGridLines="0" view="pageLayout" topLeftCell="A37" zoomScale="70" zoomScaleNormal="110" zoomScalePageLayoutView="70" workbookViewId="0">
      <selection activeCell="E6" sqref="E6"/>
    </sheetView>
  </sheetViews>
  <sheetFormatPr defaultColWidth="8.85546875" defaultRowHeight="15"/>
  <cols>
    <col min="1" max="1" width="1.42578125" customWidth="1"/>
    <col min="2" max="2" width="8" style="4" customWidth="1"/>
    <col min="3" max="3" width="59.85546875" style="5" customWidth="1"/>
    <col min="4" max="4" width="3.28515625" style="8" customWidth="1"/>
    <col min="5" max="6" width="9.28515625" customWidth="1"/>
    <col min="7" max="7" width="1.42578125" customWidth="1"/>
    <col min="8" max="8" width="9.140625" style="9" hidden="1" customWidth="1"/>
    <col min="9" max="9" width="9.140625" style="11" hidden="1" customWidth="1"/>
    <col min="10" max="12" width="0" hidden="1" customWidth="1"/>
  </cols>
  <sheetData>
    <row r="1" spans="1:12" ht="30" customHeight="1">
      <c r="A1" s="202" t="str">
        <f>UPPER(CONCATENATE(Details!A30," - ",Details!B30))</f>
        <v>AREA 6 - EDUCATIONAL RESOURCES</v>
      </c>
      <c r="B1" s="202"/>
      <c r="C1" s="202"/>
      <c r="D1" s="202"/>
      <c r="E1" s="202"/>
      <c r="F1" s="202"/>
      <c r="G1" s="202"/>
    </row>
    <row r="2" spans="1:12">
      <c r="A2" s="88"/>
      <c r="B2" s="159"/>
      <c r="C2" s="88"/>
      <c r="D2" s="139"/>
      <c r="E2" s="88"/>
      <c r="F2" s="88"/>
      <c r="G2" s="88"/>
    </row>
    <row r="3" spans="1:12" ht="30">
      <c r="A3" s="90"/>
      <c r="B3" s="161" t="s">
        <v>109</v>
      </c>
      <c r="C3" s="162" t="s">
        <v>144</v>
      </c>
      <c r="D3" s="141"/>
      <c r="E3" s="94" t="s">
        <v>176</v>
      </c>
      <c r="F3" s="92" t="s">
        <v>89</v>
      </c>
      <c r="G3" s="95"/>
    </row>
    <row r="4" spans="1:12" s="2" customFormat="1" ht="22.5" customHeight="1">
      <c r="A4" s="96"/>
      <c r="B4" s="97">
        <v>6.1</v>
      </c>
      <c r="C4" s="98" t="s">
        <v>130</v>
      </c>
      <c r="D4" s="143"/>
      <c r="E4" s="100"/>
      <c r="F4" s="101"/>
      <c r="G4" s="102"/>
      <c r="H4" s="9"/>
      <c r="I4" s="18"/>
    </row>
    <row r="5" spans="1:12" s="3" customFormat="1" ht="22.5" customHeight="1">
      <c r="A5" s="103"/>
      <c r="B5" s="104" t="s">
        <v>38</v>
      </c>
      <c r="C5" s="105" t="s">
        <v>145</v>
      </c>
      <c r="D5" s="145"/>
      <c r="E5" s="106"/>
      <c r="F5" s="107" t="str">
        <f>IFERROR(AVERAGE(E6:E11),"")</f>
        <v/>
      </c>
      <c r="G5" s="108"/>
      <c r="H5" s="19"/>
      <c r="I5" s="20"/>
    </row>
    <row r="6" spans="1:12" s="3" customFormat="1" ht="38.25">
      <c r="A6" s="109"/>
      <c r="B6" s="110" t="s">
        <v>70</v>
      </c>
      <c r="C6" s="111" t="s">
        <v>267</v>
      </c>
      <c r="D6" s="112" t="s">
        <v>72</v>
      </c>
      <c r="E6" s="113"/>
      <c r="F6" s="114"/>
      <c r="G6" s="115"/>
      <c r="H6" s="19" t="s">
        <v>6</v>
      </c>
      <c r="I6" s="19" t="str">
        <f>IF(ISBLANK(E6),"",H6)</f>
        <v/>
      </c>
      <c r="J6" s="19" t="str">
        <f>IF(ISBLANK(E6),"",IF(E6&lt;3,"",H6))</f>
        <v/>
      </c>
      <c r="K6" s="19" t="str">
        <f>IF(ISBLANK(E6),"",IF(E6&lt;4,"",H6))</f>
        <v/>
      </c>
      <c r="L6" s="19" t="str">
        <f t="shared" ref="L6" si="0">IF(ISBLANK(E6),"",IF(E6=5,H6,""))</f>
        <v/>
      </c>
    </row>
    <row r="7" spans="1:12" s="3" customFormat="1" ht="25.5">
      <c r="A7" s="109"/>
      <c r="B7" s="110" t="s">
        <v>154</v>
      </c>
      <c r="C7" s="111" t="s">
        <v>268</v>
      </c>
      <c r="D7" s="112" t="s">
        <v>72</v>
      </c>
      <c r="E7" s="113"/>
      <c r="F7" s="114"/>
      <c r="G7" s="115"/>
      <c r="H7" s="19" t="s">
        <v>6</v>
      </c>
      <c r="I7" s="19" t="str">
        <f t="shared" ref="I7:I44" si="1">IF(ISBLANK(E7),"",H7)</f>
        <v/>
      </c>
      <c r="J7" s="19" t="str">
        <f t="shared" ref="J7:J44" si="2">IF(ISBLANK(E7),"",IF(E7&lt;3,"",H7))</f>
        <v/>
      </c>
      <c r="K7" s="19" t="str">
        <f t="shared" ref="K7:K44" si="3">IF(ISBLANK(E7),"",IF(E7&lt;4,"",H7))</f>
        <v/>
      </c>
      <c r="L7" s="19" t="str">
        <f t="shared" ref="L7:L44" si="4">IF(ISBLANK(E7),"",IF(E7=5,H7,""))</f>
        <v/>
      </c>
    </row>
    <row r="8" spans="1:12" s="3" customFormat="1" ht="15.75">
      <c r="A8" s="109"/>
      <c r="B8" s="110" t="s">
        <v>155</v>
      </c>
      <c r="C8" s="111" t="s">
        <v>269</v>
      </c>
      <c r="D8" s="112" t="s">
        <v>72</v>
      </c>
      <c r="E8" s="113"/>
      <c r="F8" s="114"/>
      <c r="G8" s="115"/>
      <c r="H8" s="19" t="s">
        <v>6</v>
      </c>
      <c r="I8" s="19" t="str">
        <f t="shared" si="1"/>
        <v/>
      </c>
      <c r="J8" s="19" t="str">
        <f t="shared" si="2"/>
        <v/>
      </c>
      <c r="K8" s="19" t="str">
        <f t="shared" si="3"/>
        <v/>
      </c>
      <c r="L8" s="19" t="str">
        <f t="shared" si="4"/>
        <v/>
      </c>
    </row>
    <row r="9" spans="1:12" s="3" customFormat="1" ht="25.5">
      <c r="A9" s="109"/>
      <c r="B9" s="110" t="s">
        <v>156</v>
      </c>
      <c r="C9" s="111" t="s">
        <v>270</v>
      </c>
      <c r="D9" s="112" t="s">
        <v>72</v>
      </c>
      <c r="E9" s="113"/>
      <c r="F9" s="114"/>
      <c r="G9" s="115"/>
      <c r="H9" s="19" t="s">
        <v>6</v>
      </c>
      <c r="I9" s="19" t="str">
        <f t="shared" si="1"/>
        <v/>
      </c>
      <c r="J9" s="19" t="str">
        <f t="shared" si="2"/>
        <v/>
      </c>
      <c r="K9" s="19" t="str">
        <f t="shared" si="3"/>
        <v/>
      </c>
      <c r="L9" s="19" t="str">
        <f t="shared" si="4"/>
        <v/>
      </c>
    </row>
    <row r="10" spans="1:12" s="3" customFormat="1" ht="38.25">
      <c r="A10" s="109"/>
      <c r="B10" s="110" t="s">
        <v>157</v>
      </c>
      <c r="C10" s="111" t="s">
        <v>271</v>
      </c>
      <c r="D10" s="112" t="s">
        <v>72</v>
      </c>
      <c r="E10" s="113"/>
      <c r="F10" s="114"/>
      <c r="G10" s="115"/>
      <c r="H10" s="19" t="s">
        <v>6</v>
      </c>
      <c r="I10" s="19" t="str">
        <f t="shared" si="1"/>
        <v/>
      </c>
      <c r="J10" s="19" t="str">
        <f t="shared" si="2"/>
        <v/>
      </c>
      <c r="K10" s="19" t="str">
        <f t="shared" si="3"/>
        <v/>
      </c>
      <c r="L10" s="19" t="str">
        <f t="shared" si="4"/>
        <v/>
      </c>
    </row>
    <row r="11" spans="1:12" s="3" customFormat="1" ht="15.75">
      <c r="A11" s="109"/>
      <c r="B11" s="110" t="s">
        <v>158</v>
      </c>
      <c r="C11" s="111" t="s">
        <v>272</v>
      </c>
      <c r="D11" s="112" t="s">
        <v>72</v>
      </c>
      <c r="E11" s="113"/>
      <c r="F11" s="114"/>
      <c r="G11" s="115"/>
      <c r="H11" s="19" t="s">
        <v>6</v>
      </c>
      <c r="I11" s="19" t="str">
        <f t="shared" si="1"/>
        <v/>
      </c>
      <c r="J11" s="19" t="str">
        <f t="shared" si="2"/>
        <v/>
      </c>
      <c r="K11" s="19" t="str">
        <f t="shared" si="3"/>
        <v/>
      </c>
      <c r="L11" s="19" t="str">
        <f t="shared" si="4"/>
        <v/>
      </c>
    </row>
    <row r="12" spans="1:12" s="3" customFormat="1" ht="22.5" customHeight="1">
      <c r="A12" s="103"/>
      <c r="B12" s="104" t="s">
        <v>39</v>
      </c>
      <c r="C12" s="105" t="s">
        <v>146</v>
      </c>
      <c r="D12" s="145"/>
      <c r="E12" s="106"/>
      <c r="F12" s="107" t="str">
        <f>IFERROR(AVERAGE(E13:E16),"")</f>
        <v/>
      </c>
      <c r="G12" s="108"/>
      <c r="H12" s="19"/>
      <c r="I12" s="19" t="str">
        <f t="shared" si="1"/>
        <v/>
      </c>
      <c r="J12" s="19" t="str">
        <f t="shared" si="2"/>
        <v/>
      </c>
      <c r="K12" s="19" t="str">
        <f t="shared" si="3"/>
        <v/>
      </c>
      <c r="L12" s="19" t="str">
        <f t="shared" si="4"/>
        <v/>
      </c>
    </row>
    <row r="13" spans="1:12" s="3" customFormat="1" ht="51">
      <c r="A13" s="109"/>
      <c r="B13" s="110" t="s">
        <v>70</v>
      </c>
      <c r="C13" s="111" t="s">
        <v>273</v>
      </c>
      <c r="D13" s="112" t="s">
        <v>72</v>
      </c>
      <c r="E13" s="113"/>
      <c r="F13" s="114"/>
      <c r="G13" s="115"/>
      <c r="H13" s="19" t="s">
        <v>7</v>
      </c>
      <c r="I13" s="19" t="str">
        <f t="shared" si="1"/>
        <v/>
      </c>
      <c r="J13" s="19" t="str">
        <f t="shared" si="2"/>
        <v/>
      </c>
      <c r="K13" s="19" t="str">
        <f t="shared" si="3"/>
        <v/>
      </c>
      <c r="L13" s="19" t="str">
        <f t="shared" si="4"/>
        <v/>
      </c>
    </row>
    <row r="14" spans="1:12" s="3" customFormat="1" ht="38.25">
      <c r="A14" s="109"/>
      <c r="B14" s="110" t="s">
        <v>154</v>
      </c>
      <c r="C14" s="111" t="s">
        <v>274</v>
      </c>
      <c r="D14" s="112" t="s">
        <v>72</v>
      </c>
      <c r="E14" s="113"/>
      <c r="F14" s="114"/>
      <c r="G14" s="115"/>
      <c r="H14" s="19" t="s">
        <v>7</v>
      </c>
      <c r="I14" s="19" t="str">
        <f t="shared" si="1"/>
        <v/>
      </c>
      <c r="J14" s="19" t="str">
        <f t="shared" si="2"/>
        <v/>
      </c>
      <c r="K14" s="19" t="str">
        <f t="shared" si="3"/>
        <v/>
      </c>
      <c r="L14" s="19" t="str">
        <f t="shared" si="4"/>
        <v/>
      </c>
    </row>
    <row r="15" spans="1:12" s="3" customFormat="1" ht="25.5">
      <c r="A15" s="109"/>
      <c r="B15" s="110" t="s">
        <v>155</v>
      </c>
      <c r="C15" s="111" t="s">
        <v>275</v>
      </c>
      <c r="D15" s="112" t="s">
        <v>72</v>
      </c>
      <c r="E15" s="113"/>
      <c r="F15" s="114"/>
      <c r="G15" s="115"/>
      <c r="H15" s="19" t="s">
        <v>7</v>
      </c>
      <c r="I15" s="19" t="str">
        <f t="shared" si="1"/>
        <v/>
      </c>
      <c r="J15" s="19" t="str">
        <f t="shared" si="2"/>
        <v/>
      </c>
      <c r="K15" s="19" t="str">
        <f t="shared" si="3"/>
        <v/>
      </c>
      <c r="L15" s="19" t="str">
        <f t="shared" si="4"/>
        <v/>
      </c>
    </row>
    <row r="16" spans="1:12" s="3" customFormat="1" ht="15.75">
      <c r="A16" s="109"/>
      <c r="B16" s="110" t="s">
        <v>156</v>
      </c>
      <c r="C16" s="111" t="s">
        <v>276</v>
      </c>
      <c r="D16" s="112" t="s">
        <v>72</v>
      </c>
      <c r="E16" s="113"/>
      <c r="F16" s="114"/>
      <c r="G16" s="115"/>
      <c r="H16" s="19" t="s">
        <v>7</v>
      </c>
      <c r="I16" s="19" t="str">
        <f t="shared" si="1"/>
        <v/>
      </c>
      <c r="J16" s="19" t="str">
        <f t="shared" si="2"/>
        <v/>
      </c>
      <c r="K16" s="19" t="str">
        <f t="shared" si="3"/>
        <v/>
      </c>
      <c r="L16" s="19" t="str">
        <f t="shared" si="4"/>
        <v/>
      </c>
    </row>
    <row r="17" spans="1:12" s="3" customFormat="1">
      <c r="A17" s="116"/>
      <c r="B17" s="117"/>
      <c r="C17" s="118"/>
      <c r="D17" s="148"/>
      <c r="E17" s="120"/>
      <c r="F17" s="121"/>
      <c r="G17" s="122"/>
      <c r="H17" s="19"/>
      <c r="I17" s="19" t="str">
        <f t="shared" si="1"/>
        <v/>
      </c>
      <c r="J17" s="19" t="str">
        <f t="shared" si="2"/>
        <v/>
      </c>
      <c r="K17" s="19" t="str">
        <f t="shared" si="3"/>
        <v/>
      </c>
      <c r="L17" s="19" t="str">
        <f t="shared" si="4"/>
        <v/>
      </c>
    </row>
    <row r="18" spans="1:12" s="2" customFormat="1" ht="22.5" customHeight="1">
      <c r="A18" s="96"/>
      <c r="B18" s="97">
        <v>6.2</v>
      </c>
      <c r="C18" s="98" t="s">
        <v>131</v>
      </c>
      <c r="D18" s="143"/>
      <c r="E18" s="100"/>
      <c r="F18" s="101"/>
      <c r="G18" s="102"/>
      <c r="H18" s="9"/>
      <c r="I18" s="19" t="str">
        <f t="shared" si="1"/>
        <v/>
      </c>
      <c r="J18" s="19" t="str">
        <f t="shared" si="2"/>
        <v/>
      </c>
      <c r="K18" s="19" t="str">
        <f t="shared" si="3"/>
        <v/>
      </c>
      <c r="L18" s="19" t="str">
        <f t="shared" si="4"/>
        <v/>
      </c>
    </row>
    <row r="19" spans="1:12" s="3" customFormat="1" ht="22.5" customHeight="1">
      <c r="A19" s="103"/>
      <c r="B19" s="104" t="s">
        <v>40</v>
      </c>
      <c r="C19" s="105" t="s">
        <v>145</v>
      </c>
      <c r="D19" s="145"/>
      <c r="E19" s="106"/>
      <c r="F19" s="107" t="str">
        <f>IFERROR(AVERAGE(E20:E21),"")</f>
        <v/>
      </c>
      <c r="G19" s="108"/>
      <c r="H19" s="19"/>
      <c r="I19" s="19" t="str">
        <f t="shared" si="1"/>
        <v/>
      </c>
      <c r="J19" s="19" t="str">
        <f t="shared" si="2"/>
        <v/>
      </c>
      <c r="K19" s="19" t="str">
        <f t="shared" si="3"/>
        <v/>
      </c>
      <c r="L19" s="19" t="str">
        <f t="shared" si="4"/>
        <v/>
      </c>
    </row>
    <row r="20" spans="1:12" s="3" customFormat="1" ht="38.25">
      <c r="A20" s="109"/>
      <c r="B20" s="110" t="s">
        <v>70</v>
      </c>
      <c r="C20" s="111" t="s">
        <v>277</v>
      </c>
      <c r="D20" s="112" t="s">
        <v>72</v>
      </c>
      <c r="E20" s="113"/>
      <c r="F20" s="114"/>
      <c r="G20" s="115"/>
      <c r="H20" s="19" t="s">
        <v>6</v>
      </c>
      <c r="I20" s="19" t="str">
        <f t="shared" si="1"/>
        <v/>
      </c>
      <c r="J20" s="19" t="str">
        <f t="shared" si="2"/>
        <v/>
      </c>
      <c r="K20" s="19" t="str">
        <f t="shared" si="3"/>
        <v/>
      </c>
      <c r="L20" s="19" t="str">
        <f t="shared" si="4"/>
        <v/>
      </c>
    </row>
    <row r="21" spans="1:12" s="3" customFormat="1" ht="51">
      <c r="A21" s="109"/>
      <c r="B21" s="110" t="s">
        <v>154</v>
      </c>
      <c r="C21" s="111" t="s">
        <v>278</v>
      </c>
      <c r="D21" s="112" t="s">
        <v>72</v>
      </c>
      <c r="E21" s="113"/>
      <c r="F21" s="114"/>
      <c r="G21" s="115"/>
      <c r="H21" s="19" t="s">
        <v>6</v>
      </c>
      <c r="I21" s="19" t="str">
        <f t="shared" si="1"/>
        <v/>
      </c>
      <c r="J21" s="19" t="str">
        <f t="shared" si="2"/>
        <v/>
      </c>
      <c r="K21" s="19" t="str">
        <f t="shared" si="3"/>
        <v/>
      </c>
      <c r="L21" s="19" t="str">
        <f t="shared" si="4"/>
        <v/>
      </c>
    </row>
    <row r="22" spans="1:12" s="3" customFormat="1" ht="22.5" customHeight="1">
      <c r="A22" s="103"/>
      <c r="B22" s="104" t="s">
        <v>41</v>
      </c>
      <c r="C22" s="105" t="s">
        <v>146</v>
      </c>
      <c r="D22" s="145"/>
      <c r="E22" s="106"/>
      <c r="F22" s="107" t="str">
        <f>IFERROR(AVERAGE(E23:E24),"")</f>
        <v/>
      </c>
      <c r="G22" s="108"/>
      <c r="H22" s="19"/>
      <c r="I22" s="19" t="str">
        <f t="shared" si="1"/>
        <v/>
      </c>
      <c r="J22" s="19" t="str">
        <f t="shared" si="2"/>
        <v/>
      </c>
      <c r="K22" s="19" t="str">
        <f t="shared" si="3"/>
        <v/>
      </c>
      <c r="L22" s="19" t="str">
        <f t="shared" si="4"/>
        <v/>
      </c>
    </row>
    <row r="23" spans="1:12" s="3" customFormat="1" ht="25.5">
      <c r="A23" s="109"/>
      <c r="B23" s="110" t="s">
        <v>70</v>
      </c>
      <c r="C23" s="111" t="s">
        <v>279</v>
      </c>
      <c r="D23" s="112" t="s">
        <v>72</v>
      </c>
      <c r="E23" s="113"/>
      <c r="F23" s="114"/>
      <c r="G23" s="115"/>
      <c r="H23" s="19" t="s">
        <v>7</v>
      </c>
      <c r="I23" s="19" t="str">
        <f t="shared" si="1"/>
        <v/>
      </c>
      <c r="J23" s="19" t="str">
        <f t="shared" si="2"/>
        <v/>
      </c>
      <c r="K23" s="19" t="str">
        <f t="shared" si="3"/>
        <v/>
      </c>
      <c r="L23" s="19" t="str">
        <f t="shared" si="4"/>
        <v/>
      </c>
    </row>
    <row r="24" spans="1:12" s="3" customFormat="1" ht="38.25">
      <c r="A24" s="109"/>
      <c r="B24" s="110" t="s">
        <v>154</v>
      </c>
      <c r="C24" s="111" t="s">
        <v>280</v>
      </c>
      <c r="D24" s="112" t="s">
        <v>72</v>
      </c>
      <c r="E24" s="113"/>
      <c r="F24" s="114"/>
      <c r="G24" s="115"/>
      <c r="H24" s="19" t="s">
        <v>7</v>
      </c>
      <c r="I24" s="19" t="str">
        <f t="shared" si="1"/>
        <v/>
      </c>
      <c r="J24" s="19" t="str">
        <f t="shared" si="2"/>
        <v/>
      </c>
      <c r="K24" s="19" t="str">
        <f t="shared" si="3"/>
        <v/>
      </c>
      <c r="L24" s="19" t="str">
        <f t="shared" si="4"/>
        <v/>
      </c>
    </row>
    <row r="25" spans="1:12" s="3" customFormat="1">
      <c r="A25" s="116"/>
      <c r="B25" s="117"/>
      <c r="C25" s="118"/>
      <c r="D25" s="148"/>
      <c r="E25" s="120"/>
      <c r="F25" s="121"/>
      <c r="G25" s="122"/>
      <c r="H25" s="19"/>
      <c r="I25" s="19" t="str">
        <f t="shared" si="1"/>
        <v/>
      </c>
      <c r="J25" s="19" t="str">
        <f t="shared" si="2"/>
        <v/>
      </c>
      <c r="K25" s="19" t="str">
        <f t="shared" si="3"/>
        <v/>
      </c>
      <c r="L25" s="19" t="str">
        <f t="shared" si="4"/>
        <v/>
      </c>
    </row>
    <row r="26" spans="1:12" s="2" customFormat="1" ht="22.5" customHeight="1">
      <c r="A26" s="96"/>
      <c r="B26" s="97">
        <v>6.3</v>
      </c>
      <c r="C26" s="98" t="s">
        <v>132</v>
      </c>
      <c r="D26" s="143"/>
      <c r="E26" s="100"/>
      <c r="F26" s="101"/>
      <c r="G26" s="102"/>
      <c r="H26" s="9"/>
      <c r="I26" s="19" t="str">
        <f t="shared" si="1"/>
        <v/>
      </c>
      <c r="J26" s="19" t="str">
        <f t="shared" si="2"/>
        <v/>
      </c>
      <c r="K26" s="19" t="str">
        <f t="shared" si="3"/>
        <v/>
      </c>
      <c r="L26" s="19" t="str">
        <f t="shared" si="4"/>
        <v/>
      </c>
    </row>
    <row r="27" spans="1:12" s="3" customFormat="1" ht="22.5" customHeight="1">
      <c r="A27" s="103"/>
      <c r="B27" s="104" t="s">
        <v>42</v>
      </c>
      <c r="C27" s="105" t="s">
        <v>145</v>
      </c>
      <c r="D27" s="145"/>
      <c r="E27" s="106"/>
      <c r="F27" s="107" t="str">
        <f>IFERROR(AVERAGE(E28:E28),"")</f>
        <v/>
      </c>
      <c r="G27" s="108"/>
      <c r="H27" s="19"/>
      <c r="I27" s="19" t="str">
        <f t="shared" si="1"/>
        <v/>
      </c>
      <c r="J27" s="19" t="str">
        <f t="shared" si="2"/>
        <v/>
      </c>
      <c r="K27" s="19" t="str">
        <f t="shared" si="3"/>
        <v/>
      </c>
      <c r="L27" s="19" t="str">
        <f t="shared" si="4"/>
        <v/>
      </c>
    </row>
    <row r="28" spans="1:12" s="3" customFormat="1" ht="38.25">
      <c r="A28" s="109"/>
      <c r="B28" s="110" t="s">
        <v>70</v>
      </c>
      <c r="C28" s="111" t="s">
        <v>281</v>
      </c>
      <c r="D28" s="112" t="s">
        <v>72</v>
      </c>
      <c r="E28" s="113"/>
      <c r="F28" s="114"/>
      <c r="G28" s="115"/>
      <c r="H28" s="19" t="s">
        <v>6</v>
      </c>
      <c r="I28" s="19" t="str">
        <f t="shared" si="1"/>
        <v/>
      </c>
      <c r="J28" s="19" t="str">
        <f t="shared" si="2"/>
        <v/>
      </c>
      <c r="K28" s="19" t="str">
        <f t="shared" si="3"/>
        <v/>
      </c>
      <c r="L28" s="19" t="str">
        <f t="shared" si="4"/>
        <v/>
      </c>
    </row>
    <row r="29" spans="1:12" s="3" customFormat="1" ht="22.5" customHeight="1">
      <c r="A29" s="103"/>
      <c r="B29" s="104" t="s">
        <v>43</v>
      </c>
      <c r="C29" s="105" t="s">
        <v>146</v>
      </c>
      <c r="D29" s="145"/>
      <c r="E29" s="106"/>
      <c r="F29" s="107" t="str">
        <f>IFERROR(AVERAGE(E30),"")</f>
        <v/>
      </c>
      <c r="G29" s="108"/>
      <c r="H29" s="19"/>
      <c r="I29" s="19" t="str">
        <f t="shared" si="1"/>
        <v/>
      </c>
      <c r="J29" s="19" t="str">
        <f t="shared" si="2"/>
        <v/>
      </c>
      <c r="K29" s="19" t="str">
        <f t="shared" si="3"/>
        <v/>
      </c>
      <c r="L29" s="19" t="str">
        <f t="shared" si="4"/>
        <v/>
      </c>
    </row>
    <row r="30" spans="1:12" s="3" customFormat="1" ht="38.25">
      <c r="A30" s="109"/>
      <c r="B30" s="110" t="s">
        <v>70</v>
      </c>
      <c r="C30" s="111" t="s">
        <v>282</v>
      </c>
      <c r="D30" s="112" t="s">
        <v>72</v>
      </c>
      <c r="E30" s="113"/>
      <c r="F30" s="114"/>
      <c r="G30" s="115"/>
      <c r="H30" s="19" t="s">
        <v>7</v>
      </c>
      <c r="I30" s="19" t="str">
        <f t="shared" si="1"/>
        <v/>
      </c>
      <c r="J30" s="19" t="str">
        <f t="shared" si="2"/>
        <v/>
      </c>
      <c r="K30" s="19" t="str">
        <f t="shared" si="3"/>
        <v/>
      </c>
      <c r="L30" s="19" t="str">
        <f t="shared" si="4"/>
        <v/>
      </c>
    </row>
    <row r="31" spans="1:12" s="3" customFormat="1">
      <c r="A31" s="116"/>
      <c r="B31" s="117"/>
      <c r="C31" s="118"/>
      <c r="D31" s="148"/>
      <c r="E31" s="120"/>
      <c r="F31" s="121"/>
      <c r="G31" s="122"/>
      <c r="H31" s="19"/>
      <c r="I31" s="19" t="str">
        <f t="shared" si="1"/>
        <v/>
      </c>
      <c r="J31" s="19" t="str">
        <f t="shared" si="2"/>
        <v/>
      </c>
      <c r="K31" s="19" t="str">
        <f t="shared" si="3"/>
        <v/>
      </c>
      <c r="L31" s="19" t="str">
        <f t="shared" si="4"/>
        <v/>
      </c>
    </row>
    <row r="32" spans="1:12" s="2" customFormat="1" ht="22.5" customHeight="1">
      <c r="A32" s="96"/>
      <c r="B32" s="97">
        <v>6.4</v>
      </c>
      <c r="C32" s="98" t="s">
        <v>133</v>
      </c>
      <c r="D32" s="143"/>
      <c r="E32" s="100"/>
      <c r="F32" s="101"/>
      <c r="G32" s="102"/>
      <c r="H32" s="9"/>
      <c r="I32" s="19" t="str">
        <f t="shared" si="1"/>
        <v/>
      </c>
      <c r="J32" s="19" t="str">
        <f t="shared" si="2"/>
        <v/>
      </c>
      <c r="K32" s="19" t="str">
        <f t="shared" si="3"/>
        <v/>
      </c>
      <c r="L32" s="19" t="str">
        <f t="shared" si="4"/>
        <v/>
      </c>
    </row>
    <row r="33" spans="1:12" s="3" customFormat="1" ht="22.5" customHeight="1">
      <c r="A33" s="103"/>
      <c r="B33" s="104" t="s">
        <v>44</v>
      </c>
      <c r="C33" s="105" t="s">
        <v>145</v>
      </c>
      <c r="D33" s="145"/>
      <c r="E33" s="106"/>
      <c r="F33" s="107" t="str">
        <f>IFERROR(AVERAGE(E34:E34),"")</f>
        <v/>
      </c>
      <c r="G33" s="108"/>
      <c r="H33" s="19"/>
      <c r="I33" s="19" t="str">
        <f t="shared" si="1"/>
        <v/>
      </c>
      <c r="J33" s="19" t="str">
        <f t="shared" si="2"/>
        <v/>
      </c>
      <c r="K33" s="19" t="str">
        <f t="shared" si="3"/>
        <v/>
      </c>
      <c r="L33" s="19" t="str">
        <f t="shared" si="4"/>
        <v/>
      </c>
    </row>
    <row r="34" spans="1:12" s="3" customFormat="1" ht="25.5">
      <c r="A34" s="109"/>
      <c r="B34" s="110" t="s">
        <v>70</v>
      </c>
      <c r="C34" s="111" t="s">
        <v>283</v>
      </c>
      <c r="D34" s="112" t="s">
        <v>72</v>
      </c>
      <c r="E34" s="113"/>
      <c r="F34" s="114"/>
      <c r="G34" s="115"/>
      <c r="H34" s="19" t="s">
        <v>6</v>
      </c>
      <c r="I34" s="19" t="str">
        <f t="shared" si="1"/>
        <v/>
      </c>
      <c r="J34" s="19" t="str">
        <f t="shared" si="2"/>
        <v/>
      </c>
      <c r="K34" s="19" t="str">
        <f t="shared" si="3"/>
        <v/>
      </c>
      <c r="L34" s="19" t="str">
        <f t="shared" si="4"/>
        <v/>
      </c>
    </row>
    <row r="35" spans="1:12" s="3" customFormat="1" ht="22.5" customHeight="1">
      <c r="A35" s="103"/>
      <c r="B35" s="104" t="s">
        <v>45</v>
      </c>
      <c r="C35" s="105" t="s">
        <v>146</v>
      </c>
      <c r="D35" s="145"/>
      <c r="E35" s="106"/>
      <c r="F35" s="107" t="str">
        <f>IFERROR(AVERAGE(E36:E37),"")</f>
        <v/>
      </c>
      <c r="G35" s="108"/>
      <c r="H35" s="19"/>
      <c r="I35" s="19" t="str">
        <f t="shared" si="1"/>
        <v/>
      </c>
      <c r="J35" s="19" t="str">
        <f t="shared" si="2"/>
        <v/>
      </c>
      <c r="K35" s="19" t="str">
        <f t="shared" si="3"/>
        <v/>
      </c>
      <c r="L35" s="19" t="str">
        <f t="shared" si="4"/>
        <v/>
      </c>
    </row>
    <row r="36" spans="1:12" s="3" customFormat="1" ht="38.25">
      <c r="A36" s="109"/>
      <c r="B36" s="110" t="s">
        <v>70</v>
      </c>
      <c r="C36" s="111" t="s">
        <v>284</v>
      </c>
      <c r="D36" s="112" t="s">
        <v>72</v>
      </c>
      <c r="E36" s="113"/>
      <c r="F36" s="114"/>
      <c r="G36" s="115"/>
      <c r="H36" s="19" t="s">
        <v>7</v>
      </c>
      <c r="I36" s="19" t="str">
        <f t="shared" si="1"/>
        <v/>
      </c>
      <c r="J36" s="19" t="str">
        <f t="shared" si="2"/>
        <v/>
      </c>
      <c r="K36" s="19" t="str">
        <f t="shared" si="3"/>
        <v/>
      </c>
      <c r="L36" s="19" t="str">
        <f t="shared" si="4"/>
        <v/>
      </c>
    </row>
    <row r="37" spans="1:12" s="3" customFormat="1" ht="38.25">
      <c r="A37" s="109"/>
      <c r="B37" s="110" t="s">
        <v>154</v>
      </c>
      <c r="C37" s="111" t="s">
        <v>285</v>
      </c>
      <c r="D37" s="112" t="s">
        <v>72</v>
      </c>
      <c r="E37" s="113"/>
      <c r="F37" s="114"/>
      <c r="G37" s="115"/>
      <c r="H37" s="19" t="s">
        <v>7</v>
      </c>
      <c r="I37" s="19" t="str">
        <f t="shared" si="1"/>
        <v/>
      </c>
      <c r="J37" s="19" t="str">
        <f t="shared" si="2"/>
        <v/>
      </c>
      <c r="K37" s="19" t="str">
        <f t="shared" si="3"/>
        <v/>
      </c>
      <c r="L37" s="19" t="str">
        <f t="shared" si="4"/>
        <v/>
      </c>
    </row>
    <row r="38" spans="1:12">
      <c r="A38" s="116"/>
      <c r="B38" s="117"/>
      <c r="C38" s="118"/>
      <c r="D38" s="148"/>
      <c r="E38" s="120"/>
      <c r="F38" s="121"/>
      <c r="G38" s="122"/>
      <c r="I38" s="19" t="str">
        <f t="shared" si="1"/>
        <v/>
      </c>
      <c r="J38" s="19" t="str">
        <f t="shared" si="2"/>
        <v/>
      </c>
      <c r="K38" s="19" t="str">
        <f t="shared" si="3"/>
        <v/>
      </c>
      <c r="L38" s="19" t="str">
        <f t="shared" si="4"/>
        <v/>
      </c>
    </row>
    <row r="39" spans="1:12" s="2" customFormat="1" ht="22.5" customHeight="1">
      <c r="A39" s="96"/>
      <c r="B39" s="97">
        <v>6.5</v>
      </c>
      <c r="C39" s="98" t="s">
        <v>134</v>
      </c>
      <c r="D39" s="143"/>
      <c r="E39" s="100"/>
      <c r="F39" s="101"/>
      <c r="G39" s="102"/>
      <c r="H39" s="9"/>
      <c r="I39" s="19" t="str">
        <f t="shared" si="1"/>
        <v/>
      </c>
      <c r="J39" s="19" t="str">
        <f t="shared" si="2"/>
        <v/>
      </c>
      <c r="K39" s="19" t="str">
        <f t="shared" si="3"/>
        <v/>
      </c>
      <c r="L39" s="19" t="str">
        <f t="shared" si="4"/>
        <v/>
      </c>
    </row>
    <row r="40" spans="1:12" s="3" customFormat="1" ht="22.5" customHeight="1">
      <c r="A40" s="103"/>
      <c r="B40" s="104" t="s">
        <v>46</v>
      </c>
      <c r="C40" s="105" t="s">
        <v>145</v>
      </c>
      <c r="D40" s="145"/>
      <c r="E40" s="106"/>
      <c r="F40" s="107" t="str">
        <f>IFERROR(AVERAGE(E41:E42),"")</f>
        <v/>
      </c>
      <c r="G40" s="108"/>
      <c r="H40" s="19"/>
      <c r="I40" s="19" t="str">
        <f t="shared" si="1"/>
        <v/>
      </c>
      <c r="J40" s="19" t="str">
        <f t="shared" si="2"/>
        <v/>
      </c>
      <c r="K40" s="19" t="str">
        <f t="shared" si="3"/>
        <v/>
      </c>
      <c r="L40" s="19" t="str">
        <f t="shared" si="4"/>
        <v/>
      </c>
    </row>
    <row r="41" spans="1:12" s="3" customFormat="1" ht="38.25">
      <c r="A41" s="109"/>
      <c r="B41" s="110" t="s">
        <v>70</v>
      </c>
      <c r="C41" s="111" t="s">
        <v>286</v>
      </c>
      <c r="D41" s="112" t="s">
        <v>72</v>
      </c>
      <c r="E41" s="113"/>
      <c r="F41" s="114"/>
      <c r="G41" s="115"/>
      <c r="H41" s="19" t="s">
        <v>6</v>
      </c>
      <c r="I41" s="19" t="str">
        <f t="shared" si="1"/>
        <v/>
      </c>
      <c r="J41" s="19" t="str">
        <f t="shared" si="2"/>
        <v/>
      </c>
      <c r="K41" s="19" t="str">
        <f t="shared" si="3"/>
        <v/>
      </c>
      <c r="L41" s="19" t="str">
        <f t="shared" si="4"/>
        <v/>
      </c>
    </row>
    <row r="42" spans="1:12" s="3" customFormat="1" ht="51">
      <c r="A42" s="109"/>
      <c r="B42" s="110" t="s">
        <v>154</v>
      </c>
      <c r="C42" s="111" t="s">
        <v>287</v>
      </c>
      <c r="D42" s="112" t="s">
        <v>72</v>
      </c>
      <c r="E42" s="113"/>
      <c r="F42" s="114"/>
      <c r="G42" s="115"/>
      <c r="H42" s="19" t="s">
        <v>6</v>
      </c>
      <c r="I42" s="19" t="str">
        <f t="shared" si="1"/>
        <v/>
      </c>
      <c r="J42" s="19" t="str">
        <f t="shared" si="2"/>
        <v/>
      </c>
      <c r="K42" s="19" t="str">
        <f t="shared" si="3"/>
        <v/>
      </c>
      <c r="L42" s="19" t="str">
        <f t="shared" si="4"/>
        <v/>
      </c>
    </row>
    <row r="43" spans="1:12" s="3" customFormat="1" ht="22.5" customHeight="1">
      <c r="A43" s="103"/>
      <c r="B43" s="104" t="s">
        <v>47</v>
      </c>
      <c r="C43" s="105" t="s">
        <v>146</v>
      </c>
      <c r="D43" s="145"/>
      <c r="E43" s="106"/>
      <c r="F43" s="107" t="str">
        <f>IFERROR(AVERAGE(E44:E44),"")</f>
        <v/>
      </c>
      <c r="G43" s="108"/>
      <c r="H43" s="19"/>
      <c r="I43" s="19" t="str">
        <f t="shared" si="1"/>
        <v/>
      </c>
      <c r="J43" s="19" t="str">
        <f t="shared" si="2"/>
        <v/>
      </c>
      <c r="K43" s="19" t="str">
        <f t="shared" si="3"/>
        <v/>
      </c>
      <c r="L43" s="19" t="str">
        <f t="shared" si="4"/>
        <v/>
      </c>
    </row>
    <row r="44" spans="1:12" s="3" customFormat="1" ht="38.25">
      <c r="A44" s="109"/>
      <c r="B44" s="110" t="s">
        <v>70</v>
      </c>
      <c r="C44" s="111" t="s">
        <v>288</v>
      </c>
      <c r="D44" s="112" t="s">
        <v>72</v>
      </c>
      <c r="E44" s="113"/>
      <c r="F44" s="114"/>
      <c r="G44" s="115"/>
      <c r="H44" s="19" t="s">
        <v>7</v>
      </c>
      <c r="I44" s="19" t="str">
        <f t="shared" si="1"/>
        <v/>
      </c>
      <c r="J44" s="19" t="str">
        <f t="shared" si="2"/>
        <v/>
      </c>
      <c r="K44" s="19" t="str">
        <f t="shared" si="3"/>
        <v/>
      </c>
      <c r="L44" s="19" t="str">
        <f t="shared" si="4"/>
        <v/>
      </c>
    </row>
    <row r="45" spans="1:12" s="3" customFormat="1">
      <c r="A45" s="116"/>
      <c r="B45" s="166"/>
      <c r="C45" s="118"/>
      <c r="D45" s="152"/>
      <c r="E45" s="121"/>
      <c r="F45" s="121"/>
      <c r="G45" s="122"/>
      <c r="H45" s="19"/>
      <c r="I45" s="20"/>
    </row>
    <row r="46" spans="1:12" ht="9" customHeight="1">
      <c r="A46" s="123"/>
      <c r="B46" s="167"/>
      <c r="C46" s="125"/>
      <c r="D46" s="153"/>
      <c r="E46" s="125"/>
      <c r="F46" s="125"/>
      <c r="G46" s="126"/>
    </row>
    <row r="47" spans="1:12" s="1" customFormat="1" ht="19.5" customHeight="1">
      <c r="A47" s="127"/>
      <c r="B47" s="169"/>
      <c r="C47" s="129" t="s">
        <v>147</v>
      </c>
      <c r="D47" s="155"/>
      <c r="E47" s="130">
        <f>H47</f>
        <v>12</v>
      </c>
      <c r="F47" s="131" t="str">
        <f>IFERROR(AVERAGEIF(H4:H45,"B",E4:E45),"")</f>
        <v/>
      </c>
      <c r="G47" s="132"/>
      <c r="H47" s="21">
        <f>COUNTIF(H4:H44,"B")</f>
        <v>12</v>
      </c>
      <c r="I47" s="21">
        <f>COUNTIF(I4:I44,"B")</f>
        <v>0</v>
      </c>
      <c r="J47" s="21">
        <f t="shared" ref="J47:L47" si="5">COUNTIF(J4:J44,"B")</f>
        <v>0</v>
      </c>
      <c r="K47" s="21">
        <f t="shared" si="5"/>
        <v>0</v>
      </c>
      <c r="L47" s="21">
        <f t="shared" si="5"/>
        <v>0</v>
      </c>
    </row>
    <row r="48" spans="1:12" s="1" customFormat="1" ht="19.5" customHeight="1">
      <c r="A48" s="127"/>
      <c r="B48" s="169"/>
      <c r="C48" s="129" t="s">
        <v>148</v>
      </c>
      <c r="D48" s="155"/>
      <c r="E48" s="130">
        <f>H48</f>
        <v>10</v>
      </c>
      <c r="F48" s="131" t="str">
        <f>IFERROR(AVERAGEIF(H4:H45,"E",E4:E45),"")</f>
        <v/>
      </c>
      <c r="G48" s="132"/>
      <c r="H48" s="21">
        <f>COUNTIF(H4:H44,"E")</f>
        <v>10</v>
      </c>
      <c r="I48" s="21">
        <f>COUNTIF(I4:I44,"E")</f>
        <v>0</v>
      </c>
      <c r="J48" s="21">
        <f t="shared" ref="J48:L48" si="6">COUNTIF(J4:J44,"E")</f>
        <v>0</v>
      </c>
      <c r="K48" s="21">
        <f t="shared" si="6"/>
        <v>0</v>
      </c>
      <c r="L48" s="21">
        <f t="shared" si="6"/>
        <v>0</v>
      </c>
    </row>
    <row r="49" spans="1:7" ht="9" customHeight="1">
      <c r="A49" s="133"/>
      <c r="B49" s="171"/>
      <c r="C49" s="135"/>
      <c r="D49" s="157"/>
      <c r="E49" s="135"/>
      <c r="F49" s="135"/>
      <c r="G49" s="136"/>
    </row>
    <row r="51" spans="1:7" ht="15.75" customHeight="1"/>
  </sheetData>
  <mergeCells count="1">
    <mergeCell ref="A1:G1"/>
  </mergeCells>
  <phoneticPr fontId="7" type="noConversion"/>
  <conditionalFormatting sqref="F47:F48 F43 F35 F40 F29 F33 F27 F22 F5 F12 F19">
    <cfRule type="cellIs" dxfId="175" priority="99" operator="equal">
      <formula>0</formula>
    </cfRule>
    <cfRule type="cellIs" dxfId="174" priority="100" operator="equal">
      <formula>""</formula>
    </cfRule>
    <cfRule type="colorScale" priority="101">
      <colorScale>
        <cfvo type="num" val="1"/>
        <cfvo type="num" val="3"/>
        <cfvo type="num" val="5"/>
        <color rgb="FFFFCCCC"/>
        <color rgb="FFFFFFCC"/>
        <color rgb="FFCCFFCC"/>
      </colorScale>
    </cfRule>
  </conditionalFormatting>
  <conditionalFormatting sqref="E6:E11">
    <cfRule type="cellIs" dxfId="173" priority="88" operator="equal">
      <formula>0</formula>
    </cfRule>
    <cfRule type="cellIs" dxfId="172" priority="89" operator="equal">
      <formula>""</formula>
    </cfRule>
    <cfRule type="colorScale" priority="90">
      <colorScale>
        <cfvo type="num" val="1"/>
        <cfvo type="num" val="3"/>
        <cfvo type="num" val="5"/>
        <color rgb="FFFFCCCC"/>
        <color rgb="FFFFFFCC"/>
        <color rgb="FFCCFFCC"/>
      </colorScale>
    </cfRule>
  </conditionalFormatting>
  <conditionalFormatting sqref="E6:E11">
    <cfRule type="cellIs" dxfId="171" priority="87" operator="notBetween">
      <formula>1</formula>
      <formula>5</formula>
    </cfRule>
  </conditionalFormatting>
  <conditionalFormatting sqref="E6:E11">
    <cfRule type="cellIs" dxfId="170" priority="84" operator="equal">
      <formula>0</formula>
    </cfRule>
    <cfRule type="cellIs" dxfId="169" priority="85" operator="equal">
      <formula>""</formula>
    </cfRule>
    <cfRule type="colorScale" priority="86">
      <colorScale>
        <cfvo type="num" val="1"/>
        <cfvo type="num" val="3"/>
        <cfvo type="num" val="5"/>
        <color rgb="FFFFCCCC"/>
        <color rgb="FFFFFFCC"/>
        <color rgb="FFCCFFCC"/>
      </colorScale>
    </cfRule>
  </conditionalFormatting>
  <conditionalFormatting sqref="E6:E11">
    <cfRule type="cellIs" dxfId="168" priority="83" operator="notBetween">
      <formula>1</formula>
      <formula>5</formula>
    </cfRule>
  </conditionalFormatting>
  <conditionalFormatting sqref="E6:E11">
    <cfRule type="expression" dxfId="167" priority="82">
      <formula>IF(E6-ROUND(E6,0)&lt;&gt;0,TRUE,FALSE)</formula>
    </cfRule>
  </conditionalFormatting>
  <conditionalFormatting sqref="E13:E16">
    <cfRule type="cellIs" dxfId="166" priority="79" operator="equal">
      <formula>0</formula>
    </cfRule>
    <cfRule type="cellIs" dxfId="165" priority="80" operator="equal">
      <formula>""</formula>
    </cfRule>
    <cfRule type="colorScale" priority="81">
      <colorScale>
        <cfvo type="num" val="1"/>
        <cfvo type="num" val="3"/>
        <cfvo type="num" val="5"/>
        <color rgb="FFFFCCCC"/>
        <color rgb="FFFFFFCC"/>
        <color rgb="FFCCFFCC"/>
      </colorScale>
    </cfRule>
  </conditionalFormatting>
  <conditionalFormatting sqref="E13:E16">
    <cfRule type="cellIs" dxfId="164" priority="78" operator="notBetween">
      <formula>1</formula>
      <formula>5</formula>
    </cfRule>
  </conditionalFormatting>
  <conditionalFormatting sqref="E13:E16">
    <cfRule type="cellIs" dxfId="163" priority="75" operator="equal">
      <formula>0</formula>
    </cfRule>
    <cfRule type="cellIs" dxfId="162" priority="76" operator="equal">
      <formula>""</formula>
    </cfRule>
    <cfRule type="colorScale" priority="77">
      <colorScale>
        <cfvo type="num" val="1"/>
        <cfvo type="num" val="3"/>
        <cfvo type="num" val="5"/>
        <color rgb="FFFFCCCC"/>
        <color rgb="FFFFFFCC"/>
        <color rgb="FFCCFFCC"/>
      </colorScale>
    </cfRule>
  </conditionalFormatting>
  <conditionalFormatting sqref="E13:E16">
    <cfRule type="cellIs" dxfId="161" priority="74" operator="notBetween">
      <formula>1</formula>
      <formula>5</formula>
    </cfRule>
  </conditionalFormatting>
  <conditionalFormatting sqref="E13:E16">
    <cfRule type="expression" dxfId="160" priority="73">
      <formula>IF(E13-ROUND(E13,0)&lt;&gt;0,TRUE,FALSE)</formula>
    </cfRule>
  </conditionalFormatting>
  <conditionalFormatting sqref="E20:E21">
    <cfRule type="cellIs" dxfId="159" priority="70" operator="equal">
      <formula>0</formula>
    </cfRule>
    <cfRule type="cellIs" dxfId="158" priority="71" operator="equal">
      <formula>""</formula>
    </cfRule>
    <cfRule type="colorScale" priority="72">
      <colorScale>
        <cfvo type="num" val="1"/>
        <cfvo type="num" val="3"/>
        <cfvo type="num" val="5"/>
        <color rgb="FFFFCCCC"/>
        <color rgb="FFFFFFCC"/>
        <color rgb="FFCCFFCC"/>
      </colorScale>
    </cfRule>
  </conditionalFormatting>
  <conditionalFormatting sqref="E20:E21">
    <cfRule type="cellIs" dxfId="157" priority="69" operator="notBetween">
      <formula>1</formula>
      <formula>5</formula>
    </cfRule>
  </conditionalFormatting>
  <conditionalFormatting sqref="E20:E21">
    <cfRule type="cellIs" dxfId="156" priority="66" operator="equal">
      <formula>0</formula>
    </cfRule>
    <cfRule type="cellIs" dxfId="155" priority="67" operator="equal">
      <formula>""</formula>
    </cfRule>
    <cfRule type="colorScale" priority="68">
      <colorScale>
        <cfvo type="num" val="1"/>
        <cfvo type="num" val="3"/>
        <cfvo type="num" val="5"/>
        <color rgb="FFFFCCCC"/>
        <color rgb="FFFFFFCC"/>
        <color rgb="FFCCFFCC"/>
      </colorScale>
    </cfRule>
  </conditionalFormatting>
  <conditionalFormatting sqref="E20:E21">
    <cfRule type="cellIs" dxfId="154" priority="65" operator="notBetween">
      <formula>1</formula>
      <formula>5</formula>
    </cfRule>
  </conditionalFormatting>
  <conditionalFormatting sqref="E20:E21">
    <cfRule type="expression" dxfId="153" priority="64">
      <formula>IF(E20-ROUND(E20,0)&lt;&gt;0,TRUE,FALSE)</formula>
    </cfRule>
  </conditionalFormatting>
  <conditionalFormatting sqref="E23:E24">
    <cfRule type="cellIs" dxfId="152" priority="61" operator="equal">
      <formula>0</formula>
    </cfRule>
    <cfRule type="cellIs" dxfId="151" priority="62" operator="equal">
      <formula>""</formula>
    </cfRule>
    <cfRule type="colorScale" priority="63">
      <colorScale>
        <cfvo type="num" val="1"/>
        <cfvo type="num" val="3"/>
        <cfvo type="num" val="5"/>
        <color rgb="FFFFCCCC"/>
        <color rgb="FFFFFFCC"/>
        <color rgb="FFCCFFCC"/>
      </colorScale>
    </cfRule>
  </conditionalFormatting>
  <conditionalFormatting sqref="E23:E24">
    <cfRule type="cellIs" dxfId="150" priority="60" operator="notBetween">
      <formula>1</formula>
      <formula>5</formula>
    </cfRule>
  </conditionalFormatting>
  <conditionalFormatting sqref="E23:E24">
    <cfRule type="cellIs" dxfId="149" priority="57" operator="equal">
      <formula>0</formula>
    </cfRule>
    <cfRule type="cellIs" dxfId="148" priority="58" operator="equal">
      <formula>""</formula>
    </cfRule>
    <cfRule type="colorScale" priority="59">
      <colorScale>
        <cfvo type="num" val="1"/>
        <cfvo type="num" val="3"/>
        <cfvo type="num" val="5"/>
        <color rgb="FFFFCCCC"/>
        <color rgb="FFFFFFCC"/>
        <color rgb="FFCCFFCC"/>
      </colorScale>
    </cfRule>
  </conditionalFormatting>
  <conditionalFormatting sqref="E23:E24">
    <cfRule type="cellIs" dxfId="147" priority="56" operator="notBetween">
      <formula>1</formula>
      <formula>5</formula>
    </cfRule>
  </conditionalFormatting>
  <conditionalFormatting sqref="E23:E24">
    <cfRule type="expression" dxfId="146" priority="55">
      <formula>IF(E23-ROUND(E23,0)&lt;&gt;0,TRUE,FALSE)</formula>
    </cfRule>
  </conditionalFormatting>
  <conditionalFormatting sqref="E28">
    <cfRule type="cellIs" dxfId="145" priority="52" operator="equal">
      <formula>0</formula>
    </cfRule>
    <cfRule type="cellIs" dxfId="144" priority="53" operator="equal">
      <formula>""</formula>
    </cfRule>
    <cfRule type="colorScale" priority="54">
      <colorScale>
        <cfvo type="num" val="1"/>
        <cfvo type="num" val="3"/>
        <cfvo type="num" val="5"/>
        <color rgb="FFFFCCCC"/>
        <color rgb="FFFFFFCC"/>
        <color rgb="FFCCFFCC"/>
      </colorScale>
    </cfRule>
  </conditionalFormatting>
  <conditionalFormatting sqref="E28">
    <cfRule type="cellIs" dxfId="143" priority="51" operator="notBetween">
      <formula>1</formula>
      <formula>5</formula>
    </cfRule>
  </conditionalFormatting>
  <conditionalFormatting sqref="E28">
    <cfRule type="cellIs" dxfId="142" priority="48" operator="equal">
      <formula>0</formula>
    </cfRule>
    <cfRule type="cellIs" dxfId="141" priority="49" operator="equal">
      <formula>""</formula>
    </cfRule>
    <cfRule type="colorScale" priority="50">
      <colorScale>
        <cfvo type="num" val="1"/>
        <cfvo type="num" val="3"/>
        <cfvo type="num" val="5"/>
        <color rgb="FFFFCCCC"/>
        <color rgb="FFFFFFCC"/>
        <color rgb="FFCCFFCC"/>
      </colorScale>
    </cfRule>
  </conditionalFormatting>
  <conditionalFormatting sqref="E28">
    <cfRule type="cellIs" dxfId="140" priority="47" operator="notBetween">
      <formula>1</formula>
      <formula>5</formula>
    </cfRule>
  </conditionalFormatting>
  <conditionalFormatting sqref="E28">
    <cfRule type="expression" dxfId="139" priority="46">
      <formula>IF(E28-ROUND(E28,0)&lt;&gt;0,TRUE,FALSE)</formula>
    </cfRule>
  </conditionalFormatting>
  <conditionalFormatting sqref="E30">
    <cfRule type="cellIs" dxfId="138" priority="43" operator="equal">
      <formula>0</formula>
    </cfRule>
    <cfRule type="cellIs" dxfId="137" priority="44" operator="equal">
      <formula>""</formula>
    </cfRule>
    <cfRule type="colorScale" priority="45">
      <colorScale>
        <cfvo type="num" val="1"/>
        <cfvo type="num" val="3"/>
        <cfvo type="num" val="5"/>
        <color rgb="FFFFCCCC"/>
        <color rgb="FFFFFFCC"/>
        <color rgb="FFCCFFCC"/>
      </colorScale>
    </cfRule>
  </conditionalFormatting>
  <conditionalFormatting sqref="E30">
    <cfRule type="cellIs" dxfId="136" priority="42" operator="notBetween">
      <formula>1</formula>
      <formula>5</formula>
    </cfRule>
  </conditionalFormatting>
  <conditionalFormatting sqref="E30">
    <cfRule type="cellIs" dxfId="135" priority="39" operator="equal">
      <formula>0</formula>
    </cfRule>
    <cfRule type="cellIs" dxfId="134" priority="40" operator="equal">
      <formula>""</formula>
    </cfRule>
    <cfRule type="colorScale" priority="41">
      <colorScale>
        <cfvo type="num" val="1"/>
        <cfvo type="num" val="3"/>
        <cfvo type="num" val="5"/>
        <color rgb="FFFFCCCC"/>
        <color rgb="FFFFFFCC"/>
        <color rgb="FFCCFFCC"/>
      </colorScale>
    </cfRule>
  </conditionalFormatting>
  <conditionalFormatting sqref="E30">
    <cfRule type="cellIs" dxfId="133" priority="38" operator="notBetween">
      <formula>1</formula>
      <formula>5</formula>
    </cfRule>
  </conditionalFormatting>
  <conditionalFormatting sqref="E30">
    <cfRule type="expression" dxfId="132" priority="37">
      <formula>IF(E30-ROUND(E30,0)&lt;&gt;0,TRUE,FALSE)</formula>
    </cfRule>
  </conditionalFormatting>
  <conditionalFormatting sqref="E34">
    <cfRule type="cellIs" dxfId="131" priority="34" operator="equal">
      <formula>0</formula>
    </cfRule>
    <cfRule type="cellIs" dxfId="130" priority="35" operator="equal">
      <formula>""</formula>
    </cfRule>
    <cfRule type="colorScale" priority="36">
      <colorScale>
        <cfvo type="num" val="1"/>
        <cfvo type="num" val="3"/>
        <cfvo type="num" val="5"/>
        <color rgb="FFFFCCCC"/>
        <color rgb="FFFFFFCC"/>
        <color rgb="FFCCFFCC"/>
      </colorScale>
    </cfRule>
  </conditionalFormatting>
  <conditionalFormatting sqref="E34">
    <cfRule type="cellIs" dxfId="129" priority="33" operator="notBetween">
      <formula>1</formula>
      <formula>5</formula>
    </cfRule>
  </conditionalFormatting>
  <conditionalFormatting sqref="E34">
    <cfRule type="cellIs" dxfId="128" priority="30" operator="equal">
      <formula>0</formula>
    </cfRule>
    <cfRule type="cellIs" dxfId="127" priority="31" operator="equal">
      <formula>""</formula>
    </cfRule>
    <cfRule type="colorScale" priority="32">
      <colorScale>
        <cfvo type="num" val="1"/>
        <cfvo type="num" val="3"/>
        <cfvo type="num" val="5"/>
        <color rgb="FFFFCCCC"/>
        <color rgb="FFFFFFCC"/>
        <color rgb="FFCCFFCC"/>
      </colorScale>
    </cfRule>
  </conditionalFormatting>
  <conditionalFormatting sqref="E34">
    <cfRule type="cellIs" dxfId="126" priority="29" operator="notBetween">
      <formula>1</formula>
      <formula>5</formula>
    </cfRule>
  </conditionalFormatting>
  <conditionalFormatting sqref="E34">
    <cfRule type="expression" dxfId="125" priority="28">
      <formula>IF(E34-ROUND(E34,0)&lt;&gt;0,TRUE,FALSE)</formula>
    </cfRule>
  </conditionalFormatting>
  <conditionalFormatting sqref="E36:E37">
    <cfRule type="cellIs" dxfId="124" priority="25" operator="equal">
      <formula>0</formula>
    </cfRule>
    <cfRule type="cellIs" dxfId="123" priority="26" operator="equal">
      <formula>""</formula>
    </cfRule>
    <cfRule type="colorScale" priority="27">
      <colorScale>
        <cfvo type="num" val="1"/>
        <cfvo type="num" val="3"/>
        <cfvo type="num" val="5"/>
        <color rgb="FFFFCCCC"/>
        <color rgb="FFFFFFCC"/>
        <color rgb="FFCCFFCC"/>
      </colorScale>
    </cfRule>
  </conditionalFormatting>
  <conditionalFormatting sqref="E36:E37">
    <cfRule type="cellIs" dxfId="122" priority="24" operator="notBetween">
      <formula>1</formula>
      <formula>5</formula>
    </cfRule>
  </conditionalFormatting>
  <conditionalFormatting sqref="E36:E37">
    <cfRule type="cellIs" dxfId="121" priority="21" operator="equal">
      <formula>0</formula>
    </cfRule>
    <cfRule type="cellIs" dxfId="120" priority="22" operator="equal">
      <formula>""</formula>
    </cfRule>
    <cfRule type="colorScale" priority="23">
      <colorScale>
        <cfvo type="num" val="1"/>
        <cfvo type="num" val="3"/>
        <cfvo type="num" val="5"/>
        <color rgb="FFFFCCCC"/>
        <color rgb="FFFFFFCC"/>
        <color rgb="FFCCFFCC"/>
      </colorScale>
    </cfRule>
  </conditionalFormatting>
  <conditionalFormatting sqref="E36:E37">
    <cfRule type="cellIs" dxfId="119" priority="20" operator="notBetween">
      <formula>1</formula>
      <formula>5</formula>
    </cfRule>
  </conditionalFormatting>
  <conditionalFormatting sqref="E36:E37">
    <cfRule type="expression" dxfId="118" priority="19">
      <formula>IF(E36-ROUND(E36,0)&lt;&gt;0,TRUE,FALSE)</formula>
    </cfRule>
  </conditionalFormatting>
  <conditionalFormatting sqref="E41:E42">
    <cfRule type="cellIs" dxfId="117" priority="16" operator="equal">
      <formula>0</formula>
    </cfRule>
    <cfRule type="cellIs" dxfId="116" priority="17" operator="equal">
      <formula>""</formula>
    </cfRule>
    <cfRule type="colorScale" priority="18">
      <colorScale>
        <cfvo type="num" val="1"/>
        <cfvo type="num" val="3"/>
        <cfvo type="num" val="5"/>
        <color rgb="FFFFCCCC"/>
        <color rgb="FFFFFFCC"/>
        <color rgb="FFCCFFCC"/>
      </colorScale>
    </cfRule>
  </conditionalFormatting>
  <conditionalFormatting sqref="E41:E42">
    <cfRule type="cellIs" dxfId="115" priority="15" operator="notBetween">
      <formula>1</formula>
      <formula>5</formula>
    </cfRule>
  </conditionalFormatting>
  <conditionalFormatting sqref="E41:E42">
    <cfRule type="cellIs" dxfId="114" priority="12" operator="equal">
      <formula>0</formula>
    </cfRule>
    <cfRule type="cellIs" dxfId="113" priority="13" operator="equal">
      <formula>""</formula>
    </cfRule>
    <cfRule type="colorScale" priority="14">
      <colorScale>
        <cfvo type="num" val="1"/>
        <cfvo type="num" val="3"/>
        <cfvo type="num" val="5"/>
        <color rgb="FFFFCCCC"/>
        <color rgb="FFFFFFCC"/>
        <color rgb="FFCCFFCC"/>
      </colorScale>
    </cfRule>
  </conditionalFormatting>
  <conditionalFormatting sqref="E41:E42">
    <cfRule type="cellIs" dxfId="112" priority="11" operator="notBetween">
      <formula>1</formula>
      <formula>5</formula>
    </cfRule>
  </conditionalFormatting>
  <conditionalFormatting sqref="E41:E42">
    <cfRule type="expression" dxfId="111" priority="10">
      <formula>IF(E41-ROUND(E41,0)&lt;&gt;0,TRUE,FALSE)</formula>
    </cfRule>
  </conditionalFormatting>
  <conditionalFormatting sqref="E44">
    <cfRule type="cellIs" dxfId="110" priority="7" operator="equal">
      <formula>0</formula>
    </cfRule>
    <cfRule type="cellIs" dxfId="109" priority="8" operator="equal">
      <formula>""</formula>
    </cfRule>
    <cfRule type="colorScale" priority="9">
      <colorScale>
        <cfvo type="num" val="1"/>
        <cfvo type="num" val="3"/>
        <cfvo type="num" val="5"/>
        <color rgb="FFFFCCCC"/>
        <color rgb="FFFFFFCC"/>
        <color rgb="FFCCFFCC"/>
      </colorScale>
    </cfRule>
  </conditionalFormatting>
  <conditionalFormatting sqref="E44">
    <cfRule type="cellIs" dxfId="108" priority="6" operator="notBetween">
      <formula>1</formula>
      <formula>5</formula>
    </cfRule>
  </conditionalFormatting>
  <conditionalFormatting sqref="E44">
    <cfRule type="cellIs" dxfId="107" priority="3" operator="equal">
      <formula>0</formula>
    </cfRule>
    <cfRule type="cellIs" dxfId="106" priority="4" operator="equal">
      <formula>""</formula>
    </cfRule>
    <cfRule type="colorScale" priority="5">
      <colorScale>
        <cfvo type="num" val="1"/>
        <cfvo type="num" val="3"/>
        <cfvo type="num" val="5"/>
        <color rgb="FFFFCCCC"/>
        <color rgb="FFFFFFCC"/>
        <color rgb="FFCCFFCC"/>
      </colorScale>
    </cfRule>
  </conditionalFormatting>
  <conditionalFormatting sqref="E44">
    <cfRule type="cellIs" dxfId="105" priority="2" operator="notBetween">
      <formula>1</formula>
      <formula>5</formula>
    </cfRule>
  </conditionalFormatting>
  <conditionalFormatting sqref="E44">
    <cfRule type="expression" dxfId="104" priority="1">
      <formula>IF(E44-ROUND(E44,0)&lt;&gt;0,TRUE,FALSE)</formula>
    </cfRule>
  </conditionalFormatting>
  <printOptions horizontalCentered="1"/>
  <pageMargins left="0.55118110236220474" right="0.55118110236220474" top="0.78740157480314965" bottom="0.59055118110236227" header="0.55118110236220474" footer="0.31496062992125984"/>
  <pageSetup paperSize="9" scale="92" orientation="portrait" horizontalDpi="1200" verticalDpi="1200" r:id="rId1"/>
  <headerFooter>
    <oddHeader>&amp;LCONFIDENTIAL&amp;R&amp;"Century Schoolbook,Regular"Appendix D-6</oddHeader>
    <oddFooter>&amp;L&amp;"Century Schoolbook,Regular"&amp;10&amp;F - &amp;A&amp;R&amp;P/&amp;N</oddFooter>
  </headerFooter>
  <rowBreaks count="2" manualBreakCount="2">
    <brk id="25" max="16383" man="1"/>
    <brk id="49" max="16383" man="1"/>
  </rowBreaks>
  <colBreaks count="1" manualBreakCount="1">
    <brk id="9" max="1048575" man="1"/>
  </colBreaks>
  <extLst>
    <ext xmlns:mx="http://schemas.microsoft.com/office/mac/excel/2008/main" uri="{64002731-A6B0-56B0-2670-7721B7C09600}">
      <mx:PLV Mode="1" OnePage="0" WScale="0"/>
    </ext>
  </extLst>
</worksheet>
</file>

<file path=xl/worksheets/sheet9.xml><?xml version="1.0" encoding="utf-8"?>
<worksheet xmlns="http://schemas.openxmlformats.org/spreadsheetml/2006/main" xmlns:r="http://schemas.openxmlformats.org/officeDocument/2006/relationships">
  <dimension ref="A1:L26"/>
  <sheetViews>
    <sheetView showGridLines="0" view="pageLayout" topLeftCell="A16" zoomScale="70" zoomScaleNormal="110" zoomScalePageLayoutView="70" workbookViewId="0">
      <selection sqref="A1:G1"/>
    </sheetView>
  </sheetViews>
  <sheetFormatPr defaultColWidth="8.85546875" defaultRowHeight="15"/>
  <cols>
    <col min="1" max="1" width="1.42578125" customWidth="1"/>
    <col min="2" max="2" width="8" style="4" customWidth="1"/>
    <col min="3" max="3" width="59.85546875" style="5" customWidth="1"/>
    <col min="4" max="4" width="3.28515625" style="8" customWidth="1"/>
    <col min="5" max="6" width="9.28515625" customWidth="1"/>
    <col min="7" max="7" width="1.42578125" style="11" customWidth="1"/>
    <col min="8" max="8" width="9.140625" style="9" hidden="1" customWidth="1"/>
    <col min="9" max="9" width="9.140625" style="11" hidden="1" customWidth="1"/>
    <col min="10" max="10" width="0" style="11" hidden="1" customWidth="1"/>
    <col min="11" max="12" width="0" hidden="1" customWidth="1"/>
  </cols>
  <sheetData>
    <row r="1" spans="1:12" ht="30" customHeight="1">
      <c r="A1" s="202" t="str">
        <f>UPPER(CONCATENATE(Details!A36," - ",Details!B36))</f>
        <v>AREA 7 - PROGRAMME MONITORING AND REVIEW</v>
      </c>
      <c r="B1" s="202"/>
      <c r="C1" s="202"/>
      <c r="D1" s="202"/>
      <c r="E1" s="202"/>
      <c r="F1" s="202"/>
      <c r="G1" s="202"/>
    </row>
    <row r="2" spans="1:12">
      <c r="A2" s="88"/>
      <c r="B2" s="159"/>
      <c r="C2" s="88"/>
      <c r="D2" s="139"/>
      <c r="E2" s="88"/>
      <c r="F2" s="88"/>
      <c r="G2" s="140"/>
    </row>
    <row r="3" spans="1:12" ht="30">
      <c r="A3" s="90"/>
      <c r="B3" s="161" t="s">
        <v>109</v>
      </c>
      <c r="C3" s="162" t="s">
        <v>144</v>
      </c>
      <c r="D3" s="141"/>
      <c r="E3" s="94" t="s">
        <v>176</v>
      </c>
      <c r="F3" s="92" t="s">
        <v>89</v>
      </c>
      <c r="G3" s="142"/>
    </row>
    <row r="4" spans="1:12" s="2" customFormat="1" ht="22.5" customHeight="1">
      <c r="A4" s="96"/>
      <c r="B4" s="97">
        <v>7.1</v>
      </c>
      <c r="C4" s="98" t="s">
        <v>136</v>
      </c>
      <c r="D4" s="143"/>
      <c r="E4" s="100"/>
      <c r="F4" s="101"/>
      <c r="G4" s="144"/>
      <c r="H4" s="9"/>
      <c r="I4" s="18"/>
      <c r="J4" s="18"/>
    </row>
    <row r="5" spans="1:12" s="3" customFormat="1" ht="22.5" customHeight="1">
      <c r="A5" s="103"/>
      <c r="B5" s="104" t="s">
        <v>48</v>
      </c>
      <c r="C5" s="105" t="s">
        <v>145</v>
      </c>
      <c r="D5" s="145"/>
      <c r="E5" s="106"/>
      <c r="F5" s="107" t="str">
        <f>IFERROR(AVERAGE(E6:E9),"")</f>
        <v/>
      </c>
      <c r="G5" s="146"/>
      <c r="H5" s="19"/>
      <c r="I5" s="20"/>
      <c r="J5" s="20"/>
    </row>
    <row r="6" spans="1:12" s="3" customFormat="1" ht="38.25">
      <c r="A6" s="109"/>
      <c r="B6" s="110" t="s">
        <v>70</v>
      </c>
      <c r="C6" s="111" t="s">
        <v>258</v>
      </c>
      <c r="D6" s="112" t="s">
        <v>71</v>
      </c>
      <c r="E6" s="113"/>
      <c r="F6" s="114"/>
      <c r="G6" s="147"/>
      <c r="H6" s="19" t="s">
        <v>6</v>
      </c>
      <c r="I6" s="19" t="str">
        <f>IF(ISBLANK(E6),"",H6)</f>
        <v/>
      </c>
      <c r="J6" s="19" t="str">
        <f>IF(ISBLANK(E6),"",IF(E6&lt;3,"",H6))</f>
        <v/>
      </c>
      <c r="K6" s="19" t="str">
        <f>IF(ISBLANK(E6),"",IF(E6&lt;4,"",H6))</f>
        <v/>
      </c>
      <c r="L6" s="19" t="str">
        <f t="shared" ref="L6" si="0">IF(ISBLANK(E6),"",IF(E6=5,H6,""))</f>
        <v/>
      </c>
    </row>
    <row r="7" spans="1:12" s="3" customFormat="1" ht="15.75">
      <c r="A7" s="109"/>
      <c r="B7" s="110" t="s">
        <v>154</v>
      </c>
      <c r="C7" s="111" t="s">
        <v>259</v>
      </c>
      <c r="D7" s="112" t="s">
        <v>71</v>
      </c>
      <c r="E7" s="113"/>
      <c r="F7" s="114"/>
      <c r="G7" s="147"/>
      <c r="H7" s="19" t="s">
        <v>6</v>
      </c>
      <c r="I7" s="19" t="str">
        <f t="shared" ref="I7:I19" si="1">IF(ISBLANK(E7),"",H7)</f>
        <v/>
      </c>
      <c r="J7" s="19" t="str">
        <f t="shared" ref="J7:J20" si="2">IF(ISBLANK(E7),"",IF(E7&lt;3,"",H7))</f>
        <v/>
      </c>
      <c r="K7" s="19" t="str">
        <f t="shared" ref="K7:K20" si="3">IF(ISBLANK(E7),"",IF(E7&lt;4,"",H7))</f>
        <v/>
      </c>
      <c r="L7" s="19" t="str">
        <f t="shared" ref="L7:L20" si="4">IF(ISBLANK(E7),"",IF(E7=5,H7,""))</f>
        <v/>
      </c>
    </row>
    <row r="8" spans="1:12" s="3" customFormat="1" ht="25.5">
      <c r="A8" s="109"/>
      <c r="B8" s="110" t="s">
        <v>155</v>
      </c>
      <c r="C8" s="111" t="s">
        <v>260</v>
      </c>
      <c r="D8" s="112" t="s">
        <v>71</v>
      </c>
      <c r="E8" s="113"/>
      <c r="F8" s="114"/>
      <c r="G8" s="147"/>
      <c r="H8" s="19" t="s">
        <v>6</v>
      </c>
      <c r="I8" s="19" t="str">
        <f t="shared" si="1"/>
        <v/>
      </c>
      <c r="J8" s="19" t="str">
        <f t="shared" si="2"/>
        <v/>
      </c>
      <c r="K8" s="19" t="str">
        <f t="shared" si="3"/>
        <v/>
      </c>
      <c r="L8" s="19" t="str">
        <f t="shared" si="4"/>
        <v/>
      </c>
    </row>
    <row r="9" spans="1:12" s="3" customFormat="1" ht="25.5">
      <c r="A9" s="109"/>
      <c r="B9" s="110" t="s">
        <v>156</v>
      </c>
      <c r="C9" s="111" t="s">
        <v>261</v>
      </c>
      <c r="D9" s="112" t="s">
        <v>71</v>
      </c>
      <c r="E9" s="113"/>
      <c r="F9" s="114"/>
      <c r="G9" s="147"/>
      <c r="H9" s="19" t="s">
        <v>6</v>
      </c>
      <c r="I9" s="19" t="str">
        <f t="shared" si="1"/>
        <v/>
      </c>
      <c r="J9" s="19" t="str">
        <f t="shared" si="2"/>
        <v/>
      </c>
      <c r="K9" s="19" t="str">
        <f t="shared" si="3"/>
        <v/>
      </c>
      <c r="L9" s="19" t="str">
        <f t="shared" si="4"/>
        <v/>
      </c>
    </row>
    <row r="10" spans="1:12" s="3" customFormat="1" ht="22.5" customHeight="1">
      <c r="A10" s="103"/>
      <c r="B10" s="104" t="s">
        <v>49</v>
      </c>
      <c r="C10" s="105" t="s">
        <v>146</v>
      </c>
      <c r="D10" s="145"/>
      <c r="E10" s="106"/>
      <c r="F10" s="107" t="str">
        <f>IFERROR(AVERAGE(E11:E11),"")</f>
        <v/>
      </c>
      <c r="G10" s="146"/>
      <c r="H10" s="19"/>
      <c r="I10" s="19" t="str">
        <f t="shared" si="1"/>
        <v/>
      </c>
      <c r="J10" s="19" t="str">
        <f t="shared" si="2"/>
        <v/>
      </c>
      <c r="K10" s="19" t="str">
        <f t="shared" si="3"/>
        <v/>
      </c>
      <c r="L10" s="19" t="str">
        <f t="shared" si="4"/>
        <v/>
      </c>
    </row>
    <row r="11" spans="1:12" s="3" customFormat="1" ht="38.25">
      <c r="A11" s="109"/>
      <c r="B11" s="110" t="s">
        <v>70</v>
      </c>
      <c r="C11" s="111" t="s">
        <v>262</v>
      </c>
      <c r="D11" s="112" t="s">
        <v>71</v>
      </c>
      <c r="E11" s="113"/>
      <c r="F11" s="114"/>
      <c r="G11" s="147"/>
      <c r="H11" s="19" t="s">
        <v>7</v>
      </c>
      <c r="I11" s="19" t="str">
        <f t="shared" si="1"/>
        <v/>
      </c>
      <c r="J11" s="19" t="str">
        <f t="shared" si="2"/>
        <v/>
      </c>
      <c r="K11" s="19" t="str">
        <f t="shared" si="3"/>
        <v/>
      </c>
      <c r="L11" s="19" t="str">
        <f t="shared" si="4"/>
        <v/>
      </c>
    </row>
    <row r="12" spans="1:12" s="3" customFormat="1">
      <c r="A12" s="116"/>
      <c r="B12" s="117"/>
      <c r="C12" s="118"/>
      <c r="D12" s="148"/>
      <c r="E12" s="120"/>
      <c r="F12" s="121"/>
      <c r="G12" s="149"/>
      <c r="H12" s="19"/>
      <c r="I12" s="19" t="str">
        <f t="shared" si="1"/>
        <v/>
      </c>
      <c r="J12" s="19" t="str">
        <f t="shared" si="2"/>
        <v/>
      </c>
      <c r="K12" s="19" t="str">
        <f t="shared" si="3"/>
        <v/>
      </c>
      <c r="L12" s="19" t="str">
        <f t="shared" si="4"/>
        <v/>
      </c>
    </row>
    <row r="13" spans="1:12" s="2" customFormat="1" ht="22.5" customHeight="1">
      <c r="A13" s="96"/>
      <c r="B13" s="97">
        <v>7.2</v>
      </c>
      <c r="C13" s="98" t="s">
        <v>137</v>
      </c>
      <c r="D13" s="143"/>
      <c r="E13" s="100"/>
      <c r="F13" s="101"/>
      <c r="G13" s="144"/>
      <c r="H13" s="9"/>
      <c r="I13" s="19" t="str">
        <f t="shared" si="1"/>
        <v/>
      </c>
      <c r="J13" s="19" t="str">
        <f t="shared" si="2"/>
        <v/>
      </c>
      <c r="K13" s="19" t="str">
        <f t="shared" si="3"/>
        <v/>
      </c>
      <c r="L13" s="19" t="str">
        <f t="shared" si="4"/>
        <v/>
      </c>
    </row>
    <row r="14" spans="1:12" s="3" customFormat="1" ht="22.5" customHeight="1">
      <c r="A14" s="103"/>
      <c r="B14" s="104" t="s">
        <v>50</v>
      </c>
      <c r="C14" s="105" t="s">
        <v>145</v>
      </c>
      <c r="D14" s="145"/>
      <c r="E14" s="106"/>
      <c r="F14" s="107" t="str">
        <f>IFERROR(AVERAGE(E15),"")</f>
        <v/>
      </c>
      <c r="G14" s="146"/>
      <c r="H14" s="19"/>
      <c r="I14" s="19" t="str">
        <f t="shared" si="1"/>
        <v/>
      </c>
      <c r="J14" s="19" t="str">
        <f t="shared" si="2"/>
        <v/>
      </c>
      <c r="K14" s="19" t="str">
        <f t="shared" si="3"/>
        <v/>
      </c>
      <c r="L14" s="19" t="str">
        <f t="shared" si="4"/>
        <v/>
      </c>
    </row>
    <row r="15" spans="1:12" s="3" customFormat="1" ht="15.75">
      <c r="A15" s="109"/>
      <c r="B15" s="110" t="s">
        <v>70</v>
      </c>
      <c r="C15" s="111" t="s">
        <v>263</v>
      </c>
      <c r="D15" s="112" t="s">
        <v>71</v>
      </c>
      <c r="E15" s="113"/>
      <c r="F15" s="114"/>
      <c r="G15" s="147"/>
      <c r="H15" s="19" t="s">
        <v>6</v>
      </c>
      <c r="I15" s="19" t="str">
        <f t="shared" si="1"/>
        <v/>
      </c>
      <c r="J15" s="19" t="str">
        <f t="shared" si="2"/>
        <v/>
      </c>
      <c r="K15" s="19" t="str">
        <f t="shared" si="3"/>
        <v/>
      </c>
      <c r="L15" s="19" t="str">
        <f t="shared" si="4"/>
        <v/>
      </c>
    </row>
    <row r="16" spans="1:12" s="3" customFormat="1" ht="22.5" customHeight="1">
      <c r="A16" s="103"/>
      <c r="B16" s="104" t="s">
        <v>51</v>
      </c>
      <c r="C16" s="105" t="s">
        <v>146</v>
      </c>
      <c r="D16" s="145"/>
      <c r="E16" s="106"/>
      <c r="F16" s="107" t="str">
        <f>IFERROR(AVERAGE(E17:E19),"")</f>
        <v/>
      </c>
      <c r="G16" s="146"/>
      <c r="H16" s="19"/>
      <c r="I16" s="19" t="str">
        <f t="shared" si="1"/>
        <v/>
      </c>
      <c r="J16" s="19" t="str">
        <f t="shared" si="2"/>
        <v/>
      </c>
      <c r="K16" s="19" t="str">
        <f t="shared" si="3"/>
        <v/>
      </c>
      <c r="L16" s="19" t="str">
        <f t="shared" si="4"/>
        <v/>
      </c>
    </row>
    <row r="17" spans="1:12" s="3" customFormat="1" ht="25.5">
      <c r="A17" s="109"/>
      <c r="B17" s="110" t="s">
        <v>70</v>
      </c>
      <c r="C17" s="111" t="s">
        <v>264</v>
      </c>
      <c r="D17" s="112" t="s">
        <v>71</v>
      </c>
      <c r="E17" s="113"/>
      <c r="F17" s="114"/>
      <c r="G17" s="147"/>
      <c r="H17" s="19" t="s">
        <v>7</v>
      </c>
      <c r="I17" s="19" t="str">
        <f t="shared" si="1"/>
        <v/>
      </c>
      <c r="J17" s="19" t="str">
        <f t="shared" si="2"/>
        <v/>
      </c>
      <c r="K17" s="19" t="str">
        <f t="shared" si="3"/>
        <v/>
      </c>
      <c r="L17" s="19" t="str">
        <f t="shared" si="4"/>
        <v/>
      </c>
    </row>
    <row r="18" spans="1:12" s="3" customFormat="1" ht="38.25">
      <c r="A18" s="109"/>
      <c r="B18" s="110" t="s">
        <v>154</v>
      </c>
      <c r="C18" s="111" t="s">
        <v>265</v>
      </c>
      <c r="D18" s="112" t="s">
        <v>71</v>
      </c>
      <c r="E18" s="113"/>
      <c r="F18" s="114"/>
      <c r="G18" s="147"/>
      <c r="H18" s="19" t="s">
        <v>7</v>
      </c>
      <c r="I18" s="19" t="str">
        <f t="shared" si="1"/>
        <v/>
      </c>
      <c r="J18" s="19" t="str">
        <f t="shared" si="2"/>
        <v/>
      </c>
      <c r="K18" s="19" t="str">
        <f t="shared" si="3"/>
        <v/>
      </c>
      <c r="L18" s="19" t="str">
        <f t="shared" si="4"/>
        <v/>
      </c>
    </row>
    <row r="19" spans="1:12" s="3" customFormat="1" ht="25.5">
      <c r="A19" s="109"/>
      <c r="B19" s="110" t="s">
        <v>155</v>
      </c>
      <c r="C19" s="111" t="s">
        <v>266</v>
      </c>
      <c r="D19" s="112" t="s">
        <v>71</v>
      </c>
      <c r="E19" s="113"/>
      <c r="F19" s="114"/>
      <c r="G19" s="147"/>
      <c r="H19" s="19" t="s">
        <v>7</v>
      </c>
      <c r="I19" s="19" t="str">
        <f t="shared" si="1"/>
        <v/>
      </c>
      <c r="J19" s="19" t="str">
        <f t="shared" si="2"/>
        <v/>
      </c>
      <c r="K19" s="19" t="str">
        <f t="shared" si="3"/>
        <v/>
      </c>
      <c r="L19" s="19" t="str">
        <f t="shared" si="4"/>
        <v/>
      </c>
    </row>
    <row r="20" spans="1:12" s="3" customFormat="1">
      <c r="A20" s="116"/>
      <c r="B20" s="166"/>
      <c r="C20" s="118"/>
      <c r="D20" s="152"/>
      <c r="E20" s="121"/>
      <c r="F20" s="121"/>
      <c r="G20" s="149"/>
      <c r="H20" s="19"/>
      <c r="I20" s="20"/>
      <c r="J20" s="19" t="str">
        <f t="shared" si="2"/>
        <v/>
      </c>
      <c r="K20" s="19" t="str">
        <f t="shared" si="3"/>
        <v/>
      </c>
      <c r="L20" s="19" t="str">
        <f t="shared" si="4"/>
        <v/>
      </c>
    </row>
    <row r="21" spans="1:12" ht="9" customHeight="1">
      <c r="A21" s="123"/>
      <c r="B21" s="167"/>
      <c r="C21" s="125"/>
      <c r="D21" s="153"/>
      <c r="E21" s="125"/>
      <c r="F21" s="125"/>
      <c r="G21" s="154"/>
    </row>
    <row r="22" spans="1:12" s="1" customFormat="1" ht="19.5" customHeight="1">
      <c r="A22" s="127"/>
      <c r="B22" s="169"/>
      <c r="C22" s="129" t="s">
        <v>147</v>
      </c>
      <c r="D22" s="155"/>
      <c r="E22" s="130">
        <f>H22</f>
        <v>5</v>
      </c>
      <c r="F22" s="131" t="str">
        <f>IFERROR(AVERAGEIF(H4:H20,"B",E4:E20),"")</f>
        <v/>
      </c>
      <c r="G22" s="156"/>
      <c r="H22" s="21">
        <f>COUNTIF(H4:H20,"B")</f>
        <v>5</v>
      </c>
      <c r="I22" s="21">
        <f>COUNTIF(I4:I20,"B")</f>
        <v>0</v>
      </c>
      <c r="J22" s="21">
        <f t="shared" ref="J22:L22" si="5">COUNTIF(J4:J20,"B")</f>
        <v>0</v>
      </c>
      <c r="K22" s="21">
        <f t="shared" si="5"/>
        <v>0</v>
      </c>
      <c r="L22" s="21">
        <f t="shared" si="5"/>
        <v>0</v>
      </c>
    </row>
    <row r="23" spans="1:12" s="1" customFormat="1" ht="19.5" customHeight="1">
      <c r="A23" s="127"/>
      <c r="B23" s="169"/>
      <c r="C23" s="129" t="s">
        <v>148</v>
      </c>
      <c r="D23" s="155"/>
      <c r="E23" s="130">
        <f>H23</f>
        <v>4</v>
      </c>
      <c r="F23" s="131" t="str">
        <f>IFERROR(AVERAGEIF(H4:H20,"E",E4:E20),"")</f>
        <v/>
      </c>
      <c r="G23" s="156"/>
      <c r="H23" s="21">
        <f>COUNTIF(H4:H20,"E")</f>
        <v>4</v>
      </c>
      <c r="I23" s="21">
        <f>COUNTIF(I4:I20,"E")</f>
        <v>0</v>
      </c>
      <c r="J23" s="21">
        <f t="shared" ref="J23:L23" si="6">COUNTIF(J4:J20,"E")</f>
        <v>0</v>
      </c>
      <c r="K23" s="21">
        <f t="shared" si="6"/>
        <v>0</v>
      </c>
      <c r="L23" s="21">
        <f t="shared" si="6"/>
        <v>0</v>
      </c>
    </row>
    <row r="24" spans="1:12" ht="9" customHeight="1">
      <c r="A24" s="133"/>
      <c r="B24" s="171"/>
      <c r="C24" s="135"/>
      <c r="D24" s="157"/>
      <c r="E24" s="135"/>
      <c r="F24" s="135"/>
      <c r="G24" s="158"/>
    </row>
    <row r="25" spans="1:12">
      <c r="A25" s="137"/>
      <c r="B25" s="173"/>
      <c r="C25" s="137"/>
      <c r="D25" s="174"/>
      <c r="E25" s="137"/>
      <c r="F25" s="137"/>
      <c r="G25" s="175"/>
    </row>
    <row r="26" spans="1:12" ht="15.75" customHeight="1">
      <c r="A26" s="137"/>
      <c r="B26" s="173"/>
      <c r="C26" s="137"/>
      <c r="D26" s="174"/>
      <c r="E26" s="137"/>
      <c r="F26" s="137"/>
      <c r="G26" s="175"/>
    </row>
  </sheetData>
  <mergeCells count="1">
    <mergeCell ref="A1:G1"/>
  </mergeCells>
  <phoneticPr fontId="7" type="noConversion"/>
  <conditionalFormatting sqref="F22:F23 F14 F16 F10 F5">
    <cfRule type="cellIs" dxfId="103" priority="42" operator="equal">
      <formula>0</formula>
    </cfRule>
    <cfRule type="cellIs" dxfId="102" priority="43" operator="equal">
      <formula>""</formula>
    </cfRule>
    <cfRule type="colorScale" priority="44">
      <colorScale>
        <cfvo type="num" val="1"/>
        <cfvo type="num" val="3"/>
        <cfvo type="num" val="5"/>
        <color rgb="FFFFCCCC"/>
        <color rgb="FFFFFFCC"/>
        <color rgb="FFCCFFCC"/>
      </colorScale>
    </cfRule>
  </conditionalFormatting>
  <conditionalFormatting sqref="E6:E9">
    <cfRule type="cellIs" dxfId="101" priority="34" operator="equal">
      <formula>0</formula>
    </cfRule>
    <cfRule type="cellIs" dxfId="100" priority="35" operator="equal">
      <formula>""</formula>
    </cfRule>
    <cfRule type="colorScale" priority="36">
      <colorScale>
        <cfvo type="num" val="1"/>
        <cfvo type="num" val="3"/>
        <cfvo type="num" val="5"/>
        <color rgb="FFFFCCCC"/>
        <color rgb="FFFFFFCC"/>
        <color rgb="FFCCFFCC"/>
      </colorScale>
    </cfRule>
  </conditionalFormatting>
  <conditionalFormatting sqref="E6:E9">
    <cfRule type="cellIs" dxfId="99" priority="33" operator="notBetween">
      <formula>1</formula>
      <formula>5</formula>
    </cfRule>
  </conditionalFormatting>
  <conditionalFormatting sqref="E6:E9">
    <cfRule type="cellIs" dxfId="98" priority="30" operator="equal">
      <formula>0</formula>
    </cfRule>
    <cfRule type="cellIs" dxfId="97" priority="31" operator="equal">
      <formula>""</formula>
    </cfRule>
    <cfRule type="colorScale" priority="32">
      <colorScale>
        <cfvo type="num" val="1"/>
        <cfvo type="num" val="3"/>
        <cfvo type="num" val="5"/>
        <color rgb="FFFFCCCC"/>
        <color rgb="FFFFFFCC"/>
        <color rgb="FFCCFFCC"/>
      </colorScale>
    </cfRule>
  </conditionalFormatting>
  <conditionalFormatting sqref="E6:E9">
    <cfRule type="cellIs" dxfId="96" priority="29" operator="notBetween">
      <formula>1</formula>
      <formula>5</formula>
    </cfRule>
  </conditionalFormatting>
  <conditionalFormatting sqref="E6:E9">
    <cfRule type="expression" dxfId="95" priority="28">
      <formula>IF(E6-ROUND(E6,0)&lt;&gt;0,TRUE,FALSE)</formula>
    </cfRule>
  </conditionalFormatting>
  <conditionalFormatting sqref="E11">
    <cfRule type="cellIs" dxfId="94" priority="25" operator="equal">
      <formula>0</formula>
    </cfRule>
    <cfRule type="cellIs" dxfId="93" priority="26" operator="equal">
      <formula>""</formula>
    </cfRule>
    <cfRule type="colorScale" priority="27">
      <colorScale>
        <cfvo type="num" val="1"/>
        <cfvo type="num" val="3"/>
        <cfvo type="num" val="5"/>
        <color rgb="FFFFCCCC"/>
        <color rgb="FFFFFFCC"/>
        <color rgb="FFCCFFCC"/>
      </colorScale>
    </cfRule>
  </conditionalFormatting>
  <conditionalFormatting sqref="E11">
    <cfRule type="cellIs" dxfId="92" priority="24" operator="notBetween">
      <formula>1</formula>
      <formula>5</formula>
    </cfRule>
  </conditionalFormatting>
  <conditionalFormatting sqref="E11">
    <cfRule type="cellIs" dxfId="91" priority="21" operator="equal">
      <formula>0</formula>
    </cfRule>
    <cfRule type="cellIs" dxfId="90" priority="22" operator="equal">
      <formula>""</formula>
    </cfRule>
    <cfRule type="colorScale" priority="23">
      <colorScale>
        <cfvo type="num" val="1"/>
        <cfvo type="num" val="3"/>
        <cfvo type="num" val="5"/>
        <color rgb="FFFFCCCC"/>
        <color rgb="FFFFFFCC"/>
        <color rgb="FFCCFFCC"/>
      </colorScale>
    </cfRule>
  </conditionalFormatting>
  <conditionalFormatting sqref="E11">
    <cfRule type="cellIs" dxfId="89" priority="20" operator="notBetween">
      <formula>1</formula>
      <formula>5</formula>
    </cfRule>
  </conditionalFormatting>
  <conditionalFormatting sqref="E11">
    <cfRule type="expression" dxfId="88" priority="19">
      <formula>IF(E11-ROUND(E11,0)&lt;&gt;0,TRUE,FALSE)</formula>
    </cfRule>
  </conditionalFormatting>
  <conditionalFormatting sqref="E15">
    <cfRule type="cellIs" dxfId="87" priority="16" operator="equal">
      <formula>0</formula>
    </cfRule>
    <cfRule type="cellIs" dxfId="86" priority="17" operator="equal">
      <formula>""</formula>
    </cfRule>
    <cfRule type="colorScale" priority="18">
      <colorScale>
        <cfvo type="num" val="1"/>
        <cfvo type="num" val="3"/>
        <cfvo type="num" val="5"/>
        <color rgb="FFFFCCCC"/>
        <color rgb="FFFFFFCC"/>
        <color rgb="FFCCFFCC"/>
      </colorScale>
    </cfRule>
  </conditionalFormatting>
  <conditionalFormatting sqref="E15">
    <cfRule type="cellIs" dxfId="85" priority="15" operator="notBetween">
      <formula>1</formula>
      <formula>5</formula>
    </cfRule>
  </conditionalFormatting>
  <conditionalFormatting sqref="E15">
    <cfRule type="cellIs" dxfId="84" priority="12" operator="equal">
      <formula>0</formula>
    </cfRule>
    <cfRule type="cellIs" dxfId="83" priority="13" operator="equal">
      <formula>""</formula>
    </cfRule>
    <cfRule type="colorScale" priority="14">
      <colorScale>
        <cfvo type="num" val="1"/>
        <cfvo type="num" val="3"/>
        <cfvo type="num" val="5"/>
        <color rgb="FFFFCCCC"/>
        <color rgb="FFFFFFCC"/>
        <color rgb="FFCCFFCC"/>
      </colorScale>
    </cfRule>
  </conditionalFormatting>
  <conditionalFormatting sqref="E15">
    <cfRule type="cellIs" dxfId="82" priority="11" operator="notBetween">
      <formula>1</formula>
      <formula>5</formula>
    </cfRule>
  </conditionalFormatting>
  <conditionalFormatting sqref="E15">
    <cfRule type="expression" dxfId="81" priority="10">
      <formula>IF(E15-ROUND(E15,0)&lt;&gt;0,TRUE,FALSE)</formula>
    </cfRule>
  </conditionalFormatting>
  <conditionalFormatting sqref="E17:E19">
    <cfRule type="cellIs" dxfId="80" priority="7" operator="equal">
      <formula>0</formula>
    </cfRule>
    <cfRule type="cellIs" dxfId="79" priority="8" operator="equal">
      <formula>""</formula>
    </cfRule>
    <cfRule type="colorScale" priority="9">
      <colorScale>
        <cfvo type="num" val="1"/>
        <cfvo type="num" val="3"/>
        <cfvo type="num" val="5"/>
        <color rgb="FFFFCCCC"/>
        <color rgb="FFFFFFCC"/>
        <color rgb="FFCCFFCC"/>
      </colorScale>
    </cfRule>
  </conditionalFormatting>
  <conditionalFormatting sqref="E17:E19">
    <cfRule type="cellIs" dxfId="78" priority="6" operator="notBetween">
      <formula>1</formula>
      <formula>5</formula>
    </cfRule>
  </conditionalFormatting>
  <conditionalFormatting sqref="E17:E19">
    <cfRule type="cellIs" dxfId="77" priority="3" operator="equal">
      <formula>0</formula>
    </cfRule>
    <cfRule type="cellIs" dxfId="76" priority="4" operator="equal">
      <formula>""</formula>
    </cfRule>
    <cfRule type="colorScale" priority="5">
      <colorScale>
        <cfvo type="num" val="1"/>
        <cfvo type="num" val="3"/>
        <cfvo type="num" val="5"/>
        <color rgb="FFFFCCCC"/>
        <color rgb="FFFFFFCC"/>
        <color rgb="FFCCFFCC"/>
      </colorScale>
    </cfRule>
  </conditionalFormatting>
  <conditionalFormatting sqref="E17:E19">
    <cfRule type="cellIs" dxfId="75" priority="2" operator="notBetween">
      <formula>1</formula>
      <formula>5</formula>
    </cfRule>
  </conditionalFormatting>
  <conditionalFormatting sqref="E17:E19">
    <cfRule type="expression" dxfId="74" priority="1">
      <formula>IF(E17-ROUND(E17,0)&lt;&gt;0,TRUE,FALSE)</formula>
    </cfRule>
  </conditionalFormatting>
  <printOptions horizontalCentered="1"/>
  <pageMargins left="0.55118110236220474" right="0.55118110236220474" top="0.78740157480314965" bottom="0.59055118110236227" header="0.55118110236220474" footer="0.31496062992125984"/>
  <pageSetup paperSize="9" scale="92" orientation="portrait" horizontalDpi="1200" verticalDpi="1200" r:id="rId1"/>
  <headerFooter>
    <oddHeader>&amp;L&amp;"Century Schoolbook,Regular"CONFIDENTIAL&amp;R&amp;"Century Schoolbook,Regular"Appendix D-7</oddHeader>
    <oddFooter>&amp;L&amp;"Century Schoolbook,Regular"&amp;10&amp;F - &amp;A&amp;R&amp;P/&amp;N</oddFooter>
  </headerFooter>
  <colBreaks count="1" manualBreakCount="1">
    <brk id="9" max="1048575" man="1"/>
  </colBreaks>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Overall</vt:lpstr>
      <vt:lpstr>Details</vt:lpstr>
      <vt:lpstr>Area 1</vt:lpstr>
      <vt:lpstr>Area 2</vt:lpstr>
      <vt:lpstr>Area 3</vt:lpstr>
      <vt:lpstr>Area 4</vt:lpstr>
      <vt:lpstr>Area 5</vt:lpstr>
      <vt:lpstr>Area 6</vt:lpstr>
      <vt:lpstr>Area 7</vt:lpstr>
      <vt:lpstr>Area 8</vt:lpstr>
      <vt:lpstr>Area 9</vt:lpstr>
      <vt:lpstr>Year Analysis</vt:lpstr>
      <vt:lpstr>'Area 1'!Print_Area</vt:lpstr>
      <vt:lpstr>'Area 1'!Print_Titles</vt:lpstr>
      <vt:lpstr>'Area 2'!Print_Titles</vt:lpstr>
      <vt:lpstr>'Area 3'!Print_Titles</vt:lpstr>
      <vt:lpstr>'Area 4'!Print_Titles</vt:lpstr>
      <vt:lpstr>'Area 5'!Print_Titles</vt:lpstr>
      <vt:lpstr>'Area 6'!Print_Titles</vt:lpstr>
      <vt:lpstr>'Area 7'!Print_Titles</vt:lpstr>
      <vt:lpstr>'Area 8'!Print_Titles</vt:lpstr>
      <vt:lpstr>'Area 9'!Print_Titles</vt:lpstr>
      <vt:lpstr>Details!Print_Titles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Shahrir Abdullah</dc:creator>
  <cp:lastModifiedBy>Administrator</cp:lastModifiedBy>
  <cp:lastPrinted>2011-12-14T07:05:35Z</cp:lastPrinted>
  <dcterms:created xsi:type="dcterms:W3CDTF">2009-12-28T13:32:09Z</dcterms:created>
  <dcterms:modified xsi:type="dcterms:W3CDTF">2017-01-09T06:17:24Z</dcterms:modified>
</cp:coreProperties>
</file>